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/>
  <mc:AlternateContent xmlns:mc="http://schemas.openxmlformats.org/markup-compatibility/2006">
    <mc:Choice Requires="x15">
      <x15ac:absPath xmlns:x15ac="http://schemas.microsoft.com/office/spreadsheetml/2010/11/ac" url="/Users/henry/Documents/Henry/MEUS DOCUMENTOS/ALLAN - SILBURN/TABELA DE PREÇOS/2025/"/>
    </mc:Choice>
  </mc:AlternateContent>
  <xr:revisionPtr revIDLastSave="0" documentId="8_{244FA91D-C029-414A-AD88-0055CE79392F}" xr6:coauthVersionLast="47" xr6:coauthVersionMax="47" xr10:uidLastSave="{00000000-0000-0000-0000-000000000000}"/>
  <bookViews>
    <workbookView xWindow="0" yWindow="460" windowWidth="32840" windowHeight="15260" xr2:uid="{EF0B6BB3-ACEB-4E8C-A69F-D0F0D8E1B432}"/>
  </bookViews>
  <sheets>
    <sheet name="LP FINAL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7" i="1" l="1"/>
  <c r="P117" i="1"/>
  <c r="O117" i="1"/>
  <c r="N117" i="1"/>
  <c r="M117" i="1"/>
  <c r="L117" i="1"/>
  <c r="K117" i="1"/>
  <c r="J117" i="1"/>
  <c r="I117" i="1"/>
  <c r="H117" i="1"/>
  <c r="G117" i="1"/>
  <c r="Q115" i="1"/>
  <c r="P115" i="1"/>
  <c r="O115" i="1"/>
  <c r="N115" i="1"/>
  <c r="M115" i="1"/>
  <c r="L115" i="1"/>
  <c r="K115" i="1"/>
  <c r="J115" i="1"/>
  <c r="I115" i="1"/>
  <c r="H115" i="1"/>
  <c r="G115" i="1"/>
  <c r="Q113" i="1"/>
  <c r="P113" i="1"/>
  <c r="O113" i="1"/>
  <c r="N113" i="1"/>
  <c r="M113" i="1"/>
  <c r="L113" i="1"/>
  <c r="K113" i="1"/>
  <c r="J113" i="1"/>
  <c r="I113" i="1"/>
  <c r="H113" i="1"/>
  <c r="G113" i="1"/>
  <c r="Q110" i="1"/>
  <c r="P110" i="1"/>
  <c r="O110" i="1"/>
  <c r="N110" i="1"/>
  <c r="M110" i="1"/>
  <c r="L110" i="1"/>
  <c r="K110" i="1"/>
  <c r="J110" i="1"/>
  <c r="I110" i="1"/>
  <c r="H110" i="1"/>
  <c r="G110" i="1"/>
  <c r="Q107" i="1"/>
  <c r="P107" i="1"/>
  <c r="O107" i="1"/>
  <c r="N107" i="1"/>
  <c r="M107" i="1"/>
  <c r="L107" i="1"/>
  <c r="K107" i="1"/>
  <c r="J107" i="1"/>
  <c r="I107" i="1"/>
  <c r="H107" i="1"/>
  <c r="G107" i="1"/>
  <c r="Q104" i="1"/>
  <c r="P104" i="1"/>
  <c r="O104" i="1"/>
  <c r="N104" i="1"/>
  <c r="M104" i="1"/>
  <c r="L104" i="1"/>
  <c r="K104" i="1"/>
  <c r="J104" i="1"/>
  <c r="I104" i="1"/>
  <c r="H104" i="1"/>
  <c r="G104" i="1"/>
  <c r="Q101" i="1"/>
  <c r="P101" i="1"/>
  <c r="O101" i="1"/>
  <c r="N101" i="1"/>
  <c r="M101" i="1"/>
  <c r="L101" i="1"/>
  <c r="K101" i="1"/>
  <c r="J101" i="1"/>
  <c r="I101" i="1"/>
  <c r="H101" i="1"/>
  <c r="G101" i="1"/>
  <c r="Q99" i="1"/>
  <c r="P99" i="1"/>
  <c r="O99" i="1"/>
  <c r="N99" i="1"/>
  <c r="M99" i="1"/>
  <c r="L99" i="1"/>
  <c r="K99" i="1"/>
  <c r="J99" i="1"/>
  <c r="I99" i="1"/>
  <c r="H99" i="1"/>
  <c r="G99" i="1"/>
  <c r="Q96" i="1"/>
  <c r="P96" i="1"/>
  <c r="O96" i="1"/>
  <c r="N96" i="1"/>
  <c r="M96" i="1"/>
  <c r="L96" i="1"/>
  <c r="K96" i="1"/>
  <c r="J96" i="1"/>
  <c r="I96" i="1"/>
  <c r="H96" i="1"/>
  <c r="G96" i="1"/>
  <c r="Q95" i="1"/>
  <c r="P95" i="1"/>
  <c r="O95" i="1"/>
  <c r="N95" i="1"/>
  <c r="M95" i="1"/>
  <c r="L95" i="1"/>
  <c r="K95" i="1"/>
  <c r="J95" i="1"/>
  <c r="I95" i="1"/>
  <c r="H95" i="1"/>
  <c r="G95" i="1"/>
  <c r="Q94" i="1"/>
  <c r="P94" i="1"/>
  <c r="O94" i="1"/>
  <c r="N94" i="1"/>
  <c r="M94" i="1"/>
  <c r="L94" i="1"/>
  <c r="K94" i="1"/>
  <c r="J94" i="1"/>
  <c r="I94" i="1"/>
  <c r="H94" i="1"/>
  <c r="G94" i="1"/>
  <c r="Q92" i="1"/>
  <c r="P92" i="1"/>
  <c r="O92" i="1"/>
  <c r="N92" i="1"/>
  <c r="M92" i="1"/>
  <c r="L92" i="1"/>
  <c r="K92" i="1"/>
  <c r="J92" i="1"/>
  <c r="I92" i="1"/>
  <c r="H92" i="1"/>
  <c r="G92" i="1"/>
  <c r="Q90" i="1"/>
  <c r="P90" i="1"/>
  <c r="O90" i="1"/>
  <c r="N90" i="1"/>
  <c r="M90" i="1"/>
  <c r="L90" i="1"/>
  <c r="K90" i="1"/>
  <c r="J90" i="1"/>
  <c r="I90" i="1"/>
  <c r="H90" i="1"/>
  <c r="G90" i="1"/>
  <c r="Q88" i="1"/>
  <c r="P88" i="1"/>
  <c r="O88" i="1"/>
  <c r="N88" i="1"/>
  <c r="M88" i="1"/>
  <c r="L88" i="1"/>
  <c r="K88" i="1"/>
  <c r="J88" i="1"/>
  <c r="I88" i="1"/>
  <c r="H88" i="1"/>
  <c r="G88" i="1"/>
  <c r="Q86" i="1"/>
  <c r="P86" i="1"/>
  <c r="O86" i="1"/>
  <c r="N86" i="1"/>
  <c r="M86" i="1"/>
  <c r="L86" i="1"/>
  <c r="K86" i="1"/>
  <c r="J86" i="1"/>
  <c r="I86" i="1"/>
  <c r="H86" i="1"/>
  <c r="G86" i="1"/>
  <c r="Q84" i="1"/>
  <c r="P84" i="1"/>
  <c r="O84" i="1"/>
  <c r="N84" i="1"/>
  <c r="M84" i="1"/>
  <c r="L84" i="1"/>
  <c r="K84" i="1"/>
  <c r="J84" i="1"/>
  <c r="I84" i="1"/>
  <c r="H84" i="1"/>
  <c r="G84" i="1"/>
  <c r="Q83" i="1"/>
  <c r="P83" i="1"/>
  <c r="O83" i="1"/>
  <c r="N83" i="1"/>
  <c r="M83" i="1"/>
  <c r="L83" i="1"/>
  <c r="K83" i="1"/>
  <c r="J83" i="1"/>
  <c r="I83" i="1"/>
  <c r="H83" i="1"/>
  <c r="G83" i="1"/>
  <c r="Q82" i="1"/>
  <c r="P82" i="1"/>
  <c r="O82" i="1"/>
  <c r="N82" i="1"/>
  <c r="M82" i="1"/>
  <c r="L82" i="1"/>
  <c r="K82" i="1"/>
  <c r="J82" i="1"/>
  <c r="I82" i="1"/>
  <c r="H82" i="1"/>
  <c r="G82" i="1"/>
  <c r="Q80" i="1"/>
  <c r="P80" i="1"/>
  <c r="O80" i="1"/>
  <c r="N80" i="1"/>
  <c r="M80" i="1"/>
  <c r="L80" i="1"/>
  <c r="K80" i="1"/>
  <c r="J80" i="1"/>
  <c r="I80" i="1"/>
  <c r="H80" i="1"/>
  <c r="G80" i="1"/>
  <c r="Q79" i="1"/>
  <c r="P79" i="1"/>
  <c r="O79" i="1"/>
  <c r="N79" i="1"/>
  <c r="M79" i="1"/>
  <c r="L79" i="1"/>
  <c r="K79" i="1"/>
  <c r="J79" i="1"/>
  <c r="I79" i="1"/>
  <c r="H79" i="1"/>
  <c r="G79" i="1"/>
  <c r="Q74" i="1"/>
  <c r="P74" i="1"/>
  <c r="O74" i="1"/>
  <c r="N74" i="1"/>
  <c r="M74" i="1"/>
  <c r="L74" i="1"/>
  <c r="K74" i="1"/>
  <c r="J74" i="1"/>
  <c r="I74" i="1"/>
  <c r="H74" i="1"/>
  <c r="G74" i="1"/>
  <c r="Q73" i="1"/>
  <c r="P73" i="1"/>
  <c r="O73" i="1"/>
  <c r="N73" i="1"/>
  <c r="M73" i="1"/>
  <c r="L73" i="1"/>
  <c r="K73" i="1"/>
  <c r="J73" i="1"/>
  <c r="I73" i="1"/>
  <c r="H73" i="1"/>
  <c r="G73" i="1"/>
  <c r="Q72" i="1"/>
  <c r="P72" i="1"/>
  <c r="O72" i="1"/>
  <c r="N72" i="1"/>
  <c r="M72" i="1"/>
  <c r="L72" i="1"/>
  <c r="K72" i="1"/>
  <c r="J72" i="1"/>
  <c r="I72" i="1"/>
  <c r="H72" i="1"/>
  <c r="G72" i="1"/>
  <c r="Q70" i="1"/>
  <c r="P70" i="1"/>
  <c r="O70" i="1"/>
  <c r="N70" i="1"/>
  <c r="M70" i="1"/>
  <c r="L70" i="1"/>
  <c r="K70" i="1"/>
  <c r="J70" i="1"/>
  <c r="I70" i="1"/>
  <c r="H70" i="1"/>
  <c r="G70" i="1"/>
  <c r="Q69" i="1"/>
  <c r="P69" i="1"/>
  <c r="O69" i="1"/>
  <c r="N69" i="1"/>
  <c r="M69" i="1"/>
  <c r="L69" i="1"/>
  <c r="K69" i="1"/>
  <c r="J69" i="1"/>
  <c r="I69" i="1"/>
  <c r="H69" i="1"/>
  <c r="G69" i="1"/>
  <c r="Q68" i="1"/>
  <c r="P68" i="1"/>
  <c r="O68" i="1"/>
  <c r="N68" i="1"/>
  <c r="M68" i="1"/>
  <c r="L68" i="1"/>
  <c r="K68" i="1"/>
  <c r="J68" i="1"/>
  <c r="I68" i="1"/>
  <c r="H68" i="1"/>
  <c r="G68" i="1"/>
  <c r="Q66" i="1"/>
  <c r="P66" i="1"/>
  <c r="O66" i="1"/>
  <c r="N66" i="1"/>
  <c r="M66" i="1"/>
  <c r="L66" i="1"/>
  <c r="K66" i="1"/>
  <c r="J66" i="1"/>
  <c r="I66" i="1"/>
  <c r="H66" i="1"/>
  <c r="G66" i="1"/>
  <c r="Q64" i="1"/>
  <c r="P64" i="1"/>
  <c r="O64" i="1"/>
  <c r="N64" i="1"/>
  <c r="M64" i="1"/>
  <c r="L64" i="1"/>
  <c r="K64" i="1"/>
  <c r="J64" i="1"/>
  <c r="I64" i="1"/>
  <c r="H64" i="1"/>
  <c r="G64" i="1"/>
  <c r="Q63" i="1"/>
  <c r="P63" i="1"/>
  <c r="O63" i="1"/>
  <c r="N63" i="1"/>
  <c r="M63" i="1"/>
  <c r="L63" i="1"/>
  <c r="K63" i="1"/>
  <c r="J63" i="1"/>
  <c r="I63" i="1"/>
  <c r="H63" i="1"/>
  <c r="G63" i="1"/>
  <c r="Q62" i="1"/>
  <c r="P62" i="1"/>
  <c r="O62" i="1"/>
  <c r="N62" i="1"/>
  <c r="M62" i="1"/>
  <c r="L62" i="1"/>
  <c r="K62" i="1"/>
  <c r="J62" i="1"/>
  <c r="I62" i="1"/>
  <c r="H62" i="1"/>
  <c r="G62" i="1"/>
  <c r="Q60" i="1"/>
  <c r="P60" i="1"/>
  <c r="O60" i="1"/>
  <c r="N60" i="1"/>
  <c r="M60" i="1"/>
  <c r="L60" i="1"/>
  <c r="K60" i="1"/>
  <c r="J60" i="1"/>
  <c r="I60" i="1"/>
  <c r="H60" i="1"/>
  <c r="G60" i="1"/>
  <c r="Q59" i="1"/>
  <c r="P59" i="1"/>
  <c r="O59" i="1"/>
  <c r="N59" i="1"/>
  <c r="M59" i="1"/>
  <c r="L59" i="1"/>
  <c r="K59" i="1"/>
  <c r="J59" i="1"/>
  <c r="I59" i="1"/>
  <c r="H59" i="1"/>
  <c r="G59" i="1"/>
  <c r="Q57" i="1"/>
  <c r="P57" i="1"/>
  <c r="O57" i="1"/>
  <c r="N57" i="1"/>
  <c r="M57" i="1"/>
  <c r="L57" i="1"/>
  <c r="K57" i="1"/>
  <c r="J57" i="1"/>
  <c r="I57" i="1"/>
  <c r="H57" i="1"/>
  <c r="G57" i="1"/>
  <c r="Q56" i="1"/>
  <c r="P56" i="1"/>
  <c r="O56" i="1"/>
  <c r="N56" i="1"/>
  <c r="M56" i="1"/>
  <c r="L56" i="1"/>
  <c r="K56" i="1"/>
  <c r="J56" i="1"/>
  <c r="I56" i="1"/>
  <c r="H56" i="1"/>
  <c r="G56" i="1"/>
  <c r="Q55" i="1"/>
  <c r="P55" i="1"/>
  <c r="O55" i="1"/>
  <c r="N55" i="1"/>
  <c r="M55" i="1"/>
  <c r="L55" i="1"/>
  <c r="K55" i="1"/>
  <c r="J55" i="1"/>
  <c r="I55" i="1"/>
  <c r="H55" i="1"/>
  <c r="G55" i="1"/>
  <c r="Q54" i="1"/>
  <c r="P54" i="1"/>
  <c r="O54" i="1"/>
  <c r="N54" i="1"/>
  <c r="M54" i="1"/>
  <c r="L54" i="1"/>
  <c r="K54" i="1"/>
  <c r="J54" i="1"/>
  <c r="I54" i="1"/>
  <c r="H54" i="1"/>
  <c r="G54" i="1"/>
  <c r="Q53" i="1"/>
  <c r="P53" i="1"/>
  <c r="O53" i="1"/>
  <c r="N53" i="1"/>
  <c r="M53" i="1"/>
  <c r="L53" i="1"/>
  <c r="K53" i="1"/>
  <c r="J53" i="1"/>
  <c r="I53" i="1"/>
  <c r="H53" i="1"/>
  <c r="G53" i="1"/>
  <c r="Q52" i="1"/>
  <c r="P52" i="1"/>
  <c r="O52" i="1"/>
  <c r="N52" i="1"/>
  <c r="M52" i="1"/>
  <c r="L52" i="1"/>
  <c r="K52" i="1"/>
  <c r="J52" i="1"/>
  <c r="I52" i="1"/>
  <c r="H52" i="1"/>
  <c r="G52" i="1"/>
  <c r="Q51" i="1"/>
  <c r="P51" i="1"/>
  <c r="O51" i="1"/>
  <c r="N51" i="1"/>
  <c r="M51" i="1"/>
  <c r="L51" i="1"/>
  <c r="K51" i="1"/>
  <c r="J51" i="1"/>
  <c r="I51" i="1"/>
  <c r="H51" i="1"/>
  <c r="G51" i="1"/>
  <c r="Q48" i="1"/>
  <c r="P48" i="1"/>
  <c r="O48" i="1"/>
  <c r="N48" i="1"/>
  <c r="M48" i="1"/>
  <c r="L48" i="1"/>
  <c r="K48" i="1"/>
  <c r="J48" i="1"/>
  <c r="I48" i="1"/>
  <c r="H48" i="1"/>
  <c r="G48" i="1"/>
  <c r="Q47" i="1"/>
  <c r="P47" i="1"/>
  <c r="O47" i="1"/>
  <c r="N47" i="1"/>
  <c r="M47" i="1"/>
  <c r="L47" i="1"/>
  <c r="K47" i="1"/>
  <c r="J47" i="1"/>
  <c r="I47" i="1"/>
  <c r="H47" i="1"/>
  <c r="G47" i="1"/>
  <c r="Q46" i="1"/>
  <c r="P46" i="1"/>
  <c r="O46" i="1"/>
  <c r="N46" i="1"/>
  <c r="M46" i="1"/>
  <c r="L46" i="1"/>
  <c r="K46" i="1"/>
  <c r="J46" i="1"/>
  <c r="I46" i="1"/>
  <c r="H46" i="1"/>
  <c r="G46" i="1"/>
  <c r="Q44" i="1"/>
  <c r="P44" i="1"/>
  <c r="O44" i="1"/>
  <c r="N44" i="1"/>
  <c r="M44" i="1"/>
  <c r="L44" i="1"/>
  <c r="K44" i="1"/>
  <c r="J44" i="1"/>
  <c r="I44" i="1"/>
  <c r="H44" i="1"/>
  <c r="G44" i="1"/>
  <c r="Q42" i="1"/>
  <c r="P42" i="1"/>
  <c r="O42" i="1"/>
  <c r="N42" i="1"/>
  <c r="M42" i="1"/>
  <c r="L42" i="1"/>
  <c r="K42" i="1"/>
  <c r="J42" i="1"/>
  <c r="I42" i="1"/>
  <c r="H42" i="1"/>
  <c r="G42" i="1"/>
  <c r="Q40" i="1"/>
  <c r="P40" i="1"/>
  <c r="O40" i="1"/>
  <c r="N40" i="1"/>
  <c r="M40" i="1"/>
  <c r="L40" i="1"/>
  <c r="K40" i="1"/>
  <c r="J40" i="1"/>
  <c r="I40" i="1"/>
  <c r="H40" i="1"/>
  <c r="G40" i="1"/>
  <c r="Q38" i="1"/>
  <c r="P38" i="1"/>
  <c r="O38" i="1"/>
  <c r="N38" i="1"/>
  <c r="M38" i="1"/>
  <c r="L38" i="1"/>
  <c r="K38" i="1"/>
  <c r="J38" i="1"/>
  <c r="I38" i="1"/>
  <c r="H38" i="1"/>
  <c r="G38" i="1"/>
  <c r="Q36" i="1"/>
  <c r="P36" i="1"/>
  <c r="O36" i="1"/>
  <c r="N36" i="1"/>
  <c r="M36" i="1"/>
  <c r="L36" i="1"/>
  <c r="K36" i="1"/>
  <c r="J36" i="1"/>
  <c r="I36" i="1"/>
  <c r="H36" i="1"/>
  <c r="G36" i="1"/>
  <c r="Q35" i="1"/>
  <c r="P35" i="1"/>
  <c r="O35" i="1"/>
  <c r="N35" i="1"/>
  <c r="M35" i="1"/>
  <c r="L35" i="1"/>
  <c r="K35" i="1"/>
  <c r="J35" i="1"/>
  <c r="I35" i="1"/>
  <c r="H35" i="1"/>
  <c r="G35" i="1"/>
  <c r="Q34" i="1"/>
  <c r="P34" i="1"/>
  <c r="O34" i="1"/>
  <c r="N34" i="1"/>
  <c r="M34" i="1"/>
  <c r="L34" i="1"/>
  <c r="K34" i="1"/>
  <c r="J34" i="1"/>
  <c r="I34" i="1"/>
  <c r="H34" i="1"/>
  <c r="G34" i="1"/>
  <c r="Q33" i="1"/>
  <c r="P33" i="1"/>
  <c r="O33" i="1"/>
  <c r="N33" i="1"/>
  <c r="M33" i="1"/>
  <c r="L33" i="1"/>
  <c r="K33" i="1"/>
  <c r="J33" i="1"/>
  <c r="I33" i="1"/>
  <c r="H33" i="1"/>
  <c r="G33" i="1"/>
  <c r="Q32" i="1"/>
  <c r="P32" i="1"/>
  <c r="O32" i="1"/>
  <c r="N32" i="1"/>
  <c r="M32" i="1"/>
  <c r="L32" i="1"/>
  <c r="K32" i="1"/>
  <c r="J32" i="1"/>
  <c r="I32" i="1"/>
  <c r="H32" i="1"/>
  <c r="G32" i="1"/>
  <c r="Q31" i="1"/>
  <c r="P31" i="1"/>
  <c r="O31" i="1"/>
  <c r="N31" i="1"/>
  <c r="M31" i="1"/>
  <c r="L31" i="1"/>
  <c r="K31" i="1"/>
  <c r="J31" i="1"/>
  <c r="I31" i="1"/>
  <c r="H31" i="1"/>
  <c r="G31" i="1"/>
  <c r="Q30" i="1"/>
  <c r="P30" i="1"/>
  <c r="O30" i="1"/>
  <c r="N30" i="1"/>
  <c r="M30" i="1"/>
  <c r="L30" i="1"/>
  <c r="K30" i="1"/>
  <c r="J30" i="1"/>
  <c r="I30" i="1"/>
  <c r="H30" i="1"/>
  <c r="G30" i="1"/>
  <c r="Q29" i="1"/>
  <c r="P29" i="1"/>
  <c r="O29" i="1"/>
  <c r="N29" i="1"/>
  <c r="M29" i="1"/>
  <c r="L29" i="1"/>
  <c r="K29" i="1"/>
  <c r="J29" i="1"/>
  <c r="I29" i="1"/>
  <c r="H29" i="1"/>
  <c r="G29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Q24" i="1"/>
  <c r="P24" i="1"/>
  <c r="O24" i="1"/>
  <c r="N24" i="1"/>
  <c r="M24" i="1"/>
  <c r="L24" i="1"/>
  <c r="K24" i="1"/>
  <c r="J24" i="1"/>
  <c r="I24" i="1"/>
  <c r="H24" i="1"/>
  <c r="G24" i="1"/>
  <c r="Q23" i="1"/>
  <c r="P23" i="1"/>
  <c r="O23" i="1"/>
  <c r="N23" i="1"/>
  <c r="M23" i="1"/>
  <c r="L23" i="1"/>
  <c r="K23" i="1"/>
  <c r="J23" i="1"/>
  <c r="I23" i="1"/>
  <c r="H23" i="1"/>
  <c r="G23" i="1"/>
  <c r="Q22" i="1"/>
  <c r="P22" i="1"/>
  <c r="O22" i="1"/>
  <c r="N22" i="1"/>
  <c r="M22" i="1"/>
  <c r="L22" i="1"/>
  <c r="K22" i="1"/>
  <c r="J22" i="1"/>
  <c r="I22" i="1"/>
  <c r="H22" i="1"/>
  <c r="G22" i="1"/>
  <c r="Q21" i="1"/>
  <c r="P21" i="1"/>
  <c r="O21" i="1"/>
  <c r="N21" i="1"/>
  <c r="M21" i="1"/>
  <c r="L21" i="1"/>
  <c r="K21" i="1"/>
  <c r="J21" i="1"/>
  <c r="I21" i="1"/>
  <c r="H21" i="1"/>
  <c r="G21" i="1"/>
  <c r="Q20" i="1"/>
  <c r="P20" i="1"/>
  <c r="O20" i="1"/>
  <c r="N20" i="1"/>
  <c r="M20" i="1"/>
  <c r="L20" i="1"/>
  <c r="K20" i="1"/>
  <c r="J20" i="1"/>
  <c r="I20" i="1"/>
  <c r="H20" i="1"/>
  <c r="G20" i="1"/>
  <c r="Q19" i="1"/>
  <c r="P19" i="1"/>
  <c r="O19" i="1"/>
  <c r="N19" i="1"/>
  <c r="M19" i="1"/>
  <c r="L19" i="1"/>
  <c r="K19" i="1"/>
  <c r="J19" i="1"/>
  <c r="I19" i="1"/>
  <c r="H19" i="1"/>
  <c r="G19" i="1"/>
  <c r="Q17" i="1"/>
  <c r="P17" i="1"/>
  <c r="O17" i="1"/>
  <c r="N17" i="1"/>
  <c r="M17" i="1"/>
  <c r="L17" i="1"/>
  <c r="K17" i="1"/>
  <c r="J17" i="1"/>
  <c r="I17" i="1"/>
  <c r="H17" i="1"/>
  <c r="G17" i="1"/>
  <c r="Q16" i="1"/>
  <c r="P16" i="1"/>
  <c r="O16" i="1"/>
  <c r="N16" i="1"/>
  <c r="M16" i="1"/>
  <c r="L16" i="1"/>
  <c r="K16" i="1"/>
  <c r="J16" i="1"/>
  <c r="I16" i="1"/>
  <c r="H16" i="1"/>
  <c r="G16" i="1"/>
  <c r="Q15" i="1"/>
  <c r="P15" i="1"/>
  <c r="O15" i="1"/>
  <c r="N15" i="1"/>
  <c r="M15" i="1"/>
  <c r="L15" i="1"/>
  <c r="K15" i="1"/>
  <c r="J15" i="1"/>
  <c r="I15" i="1"/>
  <c r="H15" i="1"/>
  <c r="G15" i="1"/>
  <c r="Q14" i="1"/>
  <c r="P14" i="1"/>
  <c r="O14" i="1"/>
  <c r="N14" i="1"/>
  <c r="M14" i="1"/>
  <c r="L14" i="1"/>
  <c r="K14" i="1"/>
  <c r="J14" i="1"/>
  <c r="I14" i="1"/>
  <c r="H14" i="1"/>
  <c r="G14" i="1"/>
  <c r="Q13" i="1"/>
  <c r="P13" i="1"/>
  <c r="O13" i="1"/>
  <c r="N13" i="1"/>
  <c r="M13" i="1"/>
  <c r="L13" i="1"/>
  <c r="K13" i="1"/>
  <c r="J13" i="1"/>
  <c r="I13" i="1"/>
  <c r="H13" i="1"/>
  <c r="G13" i="1"/>
  <c r="Q12" i="1"/>
  <c r="P12" i="1"/>
  <c r="O12" i="1"/>
  <c r="N12" i="1"/>
  <c r="M12" i="1"/>
  <c r="L12" i="1"/>
  <c r="K12" i="1"/>
  <c r="J12" i="1"/>
  <c r="I12" i="1"/>
  <c r="H12" i="1"/>
  <c r="G12" i="1"/>
  <c r="Q10" i="1"/>
  <c r="P10" i="1"/>
  <c r="O10" i="1"/>
  <c r="N10" i="1"/>
  <c r="M10" i="1"/>
  <c r="L10" i="1"/>
  <c r="K10" i="1"/>
  <c r="J10" i="1"/>
  <c r="I10" i="1"/>
  <c r="H10" i="1"/>
  <c r="G10" i="1"/>
  <c r="Q9" i="1"/>
  <c r="P9" i="1"/>
  <c r="O9" i="1"/>
  <c r="N9" i="1"/>
  <c r="M9" i="1"/>
  <c r="L9" i="1"/>
  <c r="K9" i="1"/>
  <c r="J9" i="1"/>
  <c r="I9" i="1"/>
  <c r="H9" i="1"/>
  <c r="G9" i="1"/>
  <c r="Q8" i="1"/>
  <c r="P8" i="1"/>
  <c r="O8" i="1"/>
  <c r="N8" i="1"/>
  <c r="M8" i="1"/>
  <c r="L8" i="1"/>
  <c r="K8" i="1"/>
  <c r="J8" i="1"/>
  <c r="I8" i="1"/>
  <c r="H8" i="1"/>
  <c r="G8" i="1"/>
  <c r="Q7" i="1"/>
  <c r="P7" i="1"/>
  <c r="O7" i="1"/>
  <c r="N7" i="1"/>
  <c r="M7" i="1"/>
  <c r="L7" i="1"/>
  <c r="K7" i="1"/>
  <c r="J7" i="1"/>
  <c r="I7" i="1"/>
  <c r="H7" i="1"/>
  <c r="G7" i="1"/>
</calcChain>
</file>

<file path=xl/sharedStrings.xml><?xml version="1.0" encoding="utf-8"?>
<sst xmlns="http://schemas.openxmlformats.org/spreadsheetml/2006/main" count="1954" uniqueCount="132">
  <si>
    <t>01. MELISSA</t>
  </si>
  <si>
    <t>04. BOLSA</t>
  </si>
  <si>
    <t>05. CHINELO</t>
  </si>
  <si>
    <t>06. CHINELO SLIDE</t>
  </si>
  <si>
    <t>07. SANDÁLIA RASTEIRA</t>
  </si>
  <si>
    <t>08. PAPETE</t>
  </si>
  <si>
    <t>09. PLATAFORMA</t>
  </si>
  <si>
    <t>11. SALTO</t>
  </si>
  <si>
    <t>12. SAPATILHA</t>
  </si>
  <si>
    <t>13. TÊNIS</t>
  </si>
  <si>
    <t>14. FECHADO</t>
  </si>
  <si>
    <t>15. BOTA</t>
  </si>
  <si>
    <t>02. MINI MELISSA BABY</t>
  </si>
  <si>
    <t>03. MINI MELISSA INF</t>
  </si>
  <si>
    <t>04. MELISSA SUN</t>
  </si>
  <si>
    <t>05. MINI MELISSA SUN BABY</t>
  </si>
  <si>
    <t>06. MINI MELISSA SUN INF</t>
  </si>
  <si>
    <t>07. MELISSA X</t>
  </si>
  <si>
    <t>03. MINIATURA</t>
  </si>
  <si>
    <t>08. PROJETOS ESPECIAIS</t>
  </si>
  <si>
    <t/>
  </si>
  <si>
    <t>MELISSA LINK BAG</t>
  </si>
  <si>
    <t xml:space="preserve"> </t>
  </si>
  <si>
    <t>MELISSA HEARTBEAT BAG</t>
  </si>
  <si>
    <t>MELISSA FLOAT AD</t>
  </si>
  <si>
    <t>EVENTO</t>
  </si>
  <si>
    <t>MELISSA FLATFORM M LOVER AD</t>
  </si>
  <si>
    <t>MELISSA FREE LOW</t>
  </si>
  <si>
    <t>MELISSA HARMONIC M LOVER CHROME AD</t>
  </si>
  <si>
    <t>RENOVAÇÃO</t>
  </si>
  <si>
    <t>MELISSA M LOVER SLIDE AD</t>
  </si>
  <si>
    <t>MELISSA COZY SLIDE M LOVER AD</t>
  </si>
  <si>
    <t>MELISSA COZY SLIDE M LOVER II AD</t>
  </si>
  <si>
    <t>MELISSA FLOWING SLIDE + STITCH AD</t>
  </si>
  <si>
    <t>MELISSA DUO M LOVER AD</t>
  </si>
  <si>
    <t>MELISSA BEACH SLIDE BOLD AD</t>
  </si>
  <si>
    <t>LANÇAMENTO</t>
  </si>
  <si>
    <t>MELISSA POSSESSION AD</t>
  </si>
  <si>
    <t>MELISSA CASSIE AD</t>
  </si>
  <si>
    <t>MELISSA MAR M LOVER AD</t>
  </si>
  <si>
    <t>MELISSA ELLA SANDAL AD</t>
  </si>
  <si>
    <t>MELISSA BOND SANDAL AD</t>
  </si>
  <si>
    <t>MELISSA COZY SANDAL AD</t>
  </si>
  <si>
    <t>MELISSA STRIPES M LOVER AD</t>
  </si>
  <si>
    <t>MELISSA MIX II AD</t>
  </si>
  <si>
    <t>MELISSA FREE PLATFORM SLIDE AD</t>
  </si>
  <si>
    <t>MELISSA COZY M LOVER PLATFORM AD</t>
  </si>
  <si>
    <t>MELISSA FREE PLATFORM THONG AD</t>
  </si>
  <si>
    <t>MELISSA LULU AD</t>
  </si>
  <si>
    <t>MELISSA COZY PLATFORM AD</t>
  </si>
  <si>
    <t>MELISSA PULSE AD</t>
  </si>
  <si>
    <t>MELISSA DUNE PLATFORM AD</t>
  </si>
  <si>
    <t>MELISSA FREE LINE PLATFORM AD</t>
  </si>
  <si>
    <t>MELISSA FREE HIGH AD</t>
  </si>
  <si>
    <t>MELISSA SOFT BALLERINA AD</t>
  </si>
  <si>
    <t>MELISSA BOLD SNEAKER AD</t>
  </si>
  <si>
    <t>MELISSA JUNE AD</t>
  </si>
  <si>
    <t>MELISSA CHELSEA BOOT AD</t>
  </si>
  <si>
    <t>MELISSA BANG BOOT AD</t>
  </si>
  <si>
    <t>MELISSA TEXAS + MALDITO PARIS AD</t>
  </si>
  <si>
    <t>MINI MELISSA POSSESSION BB</t>
  </si>
  <si>
    <t>MINI MELISSA HIP BLOOMY BB</t>
  </si>
  <si>
    <t>MINI MELISSA MAR SANDAL M LOVER BB</t>
  </si>
  <si>
    <t>MINI MELISSA FLOWING SANDAL + STITCH BB</t>
  </si>
  <si>
    <t>MINI MELISSA HIP LOVELY BB</t>
  </si>
  <si>
    <t>MINI MELISSA ELLA SANDAL BB</t>
  </si>
  <si>
    <t>MINI MELISSA COZY M LOVER BB</t>
  </si>
  <si>
    <t>MINI MELISSA MIX II BB</t>
  </si>
  <si>
    <t>MINI MELISSA HOP + BLUEY BB</t>
  </si>
  <si>
    <t>MINI MELISSA SWEET LOVE + SNOW WHITE BB</t>
  </si>
  <si>
    <t>MINI MELISSA ULTRAGIRL WONDERLAND BB</t>
  </si>
  <si>
    <t>MINI MELISSA SOPHIE + BARBIE BB</t>
  </si>
  <si>
    <t>MINI MELISSA BOLD SNEAKER BB</t>
  </si>
  <si>
    <t>MINI MELISSA HIP DAYDREAM BB</t>
  </si>
  <si>
    <t>MINI MELISSA ZIG BB</t>
  </si>
  <si>
    <t>MINI MELISSA ZIG + DISNEY BB</t>
  </si>
  <si>
    <t>MINI MELISSA WELLY BB</t>
  </si>
  <si>
    <t>MINI MELISSA CHELSEA BOOT II BB</t>
  </si>
  <si>
    <t>MINI MELISSA TEXAS BOOT BB</t>
  </si>
  <si>
    <t>MINI MELISSA MINI BACKPACK + STITCH</t>
  </si>
  <si>
    <t>MINI MELISSA FLOWING SLIDE + STITCH INF</t>
  </si>
  <si>
    <t>MINI MELISSA COZY SLIDE M LOVER INF</t>
  </si>
  <si>
    <t>MINI MELISSA POSSESSION INF</t>
  </si>
  <si>
    <t>MINI MELISSA HIP LOVELY INF</t>
  </si>
  <si>
    <t>MINI MELISSA HIP BLOOMY INF</t>
  </si>
  <si>
    <t>MINI MELISSA MIX II INF</t>
  </si>
  <si>
    <t>MINI MELISSA ELLA INF</t>
  </si>
  <si>
    <t>MINI MELISSA SWEET LOVE + SNOW WHITE INF</t>
  </si>
  <si>
    <t>MINI MELISSA JUNE INF</t>
  </si>
  <si>
    <t>MINI MELISSA WELLY INF</t>
  </si>
  <si>
    <t>MINI MELISSA CHELSEA BOOT II INF</t>
  </si>
  <si>
    <t>MINI MELISSA TEXAS BOOT INF</t>
  </si>
  <si>
    <t>MELISSA SUN LONG BEACH II AD</t>
  </si>
  <si>
    <t>MELISSA SUN BARRA PLATFORM AD</t>
  </si>
  <si>
    <t xml:space="preserve">MINI MELISSA SUN CRUISE SANDAL II BB </t>
  </si>
  <si>
    <t>MINI MELISSA SUN CRUISE INF</t>
  </si>
  <si>
    <t>MELISSA X ICON KEYRING</t>
  </si>
  <si>
    <t>MELISSA QUANTUM THONG + DIESEL AD - Somente Galeria SP, DCG BR e Seedings</t>
  </si>
  <si>
    <t>MELISSA QUANTUM PLATFORM + DIESEL AD - Somente Galeria SP, DCG BR e Seedings</t>
  </si>
  <si>
    <t>MELISSA QUANTUM SNEAKER + DIESEL AD - Somente Galeria SP, DCG BR e Seedings</t>
  </si>
  <si>
    <t>Lista de Preços - ABRIL 2025</t>
  </si>
  <si>
    <t>CÓDIGO</t>
  </si>
  <si>
    <t>DESCRIÇÃO</t>
  </si>
  <si>
    <t>MARCA</t>
  </si>
  <si>
    <t>ARQUÉTIPO</t>
  </si>
  <si>
    <t xml:space="preserve">                   BRUTO                   </t>
  </si>
  <si>
    <t>Lj 7dd</t>
  </si>
  <si>
    <t>Lj 14dd</t>
  </si>
  <si>
    <t>Lj 21dd</t>
  </si>
  <si>
    <t>Lj 28dd</t>
  </si>
  <si>
    <t>Lj 35dd</t>
  </si>
  <si>
    <t>Lj 42dd</t>
  </si>
  <si>
    <t>Lj 49dd</t>
  </si>
  <si>
    <t>Lj 56dd</t>
  </si>
  <si>
    <t>Lj 63dd</t>
  </si>
  <si>
    <t>Lj 77dd</t>
  </si>
  <si>
    <t>Lj 91</t>
  </si>
  <si>
    <t>CONSUMIDOR</t>
  </si>
  <si>
    <t>IPI</t>
  </si>
  <si>
    <t>GRADE ESTENDIDA</t>
  </si>
  <si>
    <t>BOLSA</t>
  </si>
  <si>
    <t>CHINELO</t>
  </si>
  <si>
    <t>CHINELO SLIDE</t>
  </si>
  <si>
    <t>SANDÁLIA RASTEIRA</t>
  </si>
  <si>
    <t>PAPETE</t>
  </si>
  <si>
    <t>PLATAFORMA</t>
  </si>
  <si>
    <t>SALTO</t>
  </si>
  <si>
    <t>SAPATILHA</t>
  </si>
  <si>
    <t>TÊNIS</t>
  </si>
  <si>
    <t>FECHADO</t>
  </si>
  <si>
    <t>BOTA</t>
  </si>
  <si>
    <t>MINIATURA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</si>
</sst>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0"/>
      <name val="Century Gothic"/>
      <family val="1"/>
    </font>
    <font>
      <b/>
      <sz val="16"/>
      <color rgb="FF000000"/>
      <name val="Century Gothic"/>
      <family val="1"/>
    </font>
    <font>
      <sz val="16"/>
      <color theme="1"/>
      <name val="Century Gothic"/>
      <family val="1"/>
    </font>
    <font>
      <sz val="16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8" tint="0.3999450666829432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rgb="FFDDEBF7"/>
      </patternFill>
    </fill>
    <fill>
      <patternFill patternType="solid">
        <fgColor theme="9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44" fontId="3" fillId="6" borderId="1" xfId="2" applyFont="1" applyFill="1" applyBorder="1" applyAlignment="1">
      <alignment horizontal="center"/>
    </xf>
    <xf numFmtId="44" fontId="4" fillId="0" borderId="0" xfId="2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10" fontId="4" fillId="0" borderId="0" xfId="3" applyNumberFormat="1" applyFont="1"/>
    <xf numFmtId="0" fontId="4" fillId="0" borderId="0" xfId="0" applyFont="1"/>
    <xf numFmtId="0" fontId="2" fillId="3" borderId="1" xfId="0" applyFont="1" applyFill="1" applyBorder="1"/>
    <xf numFmtId="44" fontId="2" fillId="3" borderId="1" xfId="2" applyFont="1" applyFill="1" applyBorder="1"/>
    <xf numFmtId="164" fontId="2" fillId="3" borderId="1" xfId="3" applyNumberFormat="1" applyFont="1" applyFill="1" applyBorder="1"/>
    <xf numFmtId="0" fontId="4" fillId="2" borderId="1" xfId="0" applyFont="1" applyFill="1" applyBorder="1"/>
    <xf numFmtId="44" fontId="4" fillId="2" borderId="1" xfId="2" applyFont="1" applyFill="1" applyBorder="1"/>
    <xf numFmtId="164" fontId="4" fillId="2" borderId="1" xfId="3" applyNumberFormat="1" applyFont="1" applyFill="1" applyBorder="1"/>
    <xf numFmtId="44" fontId="4" fillId="0" borderId="0" xfId="2" applyFont="1"/>
    <xf numFmtId="44" fontId="4" fillId="0" borderId="0" xfId="0" applyNumberFormat="1" applyFont="1"/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44" fontId="5" fillId="2" borderId="1" xfId="2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3">
    <dxf>
      <border>
        <top style="thin">
          <color theme="0"/>
        </top>
        <bottom style="thin">
          <color theme="0"/>
        </bottom>
      </border>
    </dxf>
    <dxf>
      <border>
        <top style="thin">
          <color theme="0"/>
        </top>
        <bottom style="thin">
          <color theme="0"/>
        </bottom>
      </border>
    </dxf>
    <dxf>
      <font>
        <b/>
        <i val="0"/>
      </font>
      <fill>
        <patternFill patternType="solid">
          <fgColor theme="8" tint="0.79995117038483843"/>
          <bgColor theme="7" tint="0.39994506668294322"/>
        </patternFill>
      </fill>
      <border>
        <top style="hair">
          <color theme="1"/>
        </top>
        <bottom style="hair">
          <color theme="1"/>
        </bottom>
        <horizontal style="hair">
          <color theme="1"/>
        </horizontal>
      </border>
    </dxf>
    <dxf>
      <font>
        <b/>
        <i val="0"/>
        <color theme="0"/>
      </font>
      <fill>
        <patternFill patternType="solid">
          <fgColor theme="8" tint="0.39994506668294322"/>
          <bgColor theme="1"/>
        </patternFill>
      </fill>
      <border>
        <top style="hair">
          <color theme="1"/>
        </top>
        <bottom style="hair">
          <color theme="1"/>
        </bottom>
        <horizontal style="hair">
          <color theme="1"/>
        </horizontal>
      </border>
    </dxf>
    <dxf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8" tint="0.39997558519241921"/>
          <bgColor theme="8" tint="0.39997558519241921"/>
        </patternFill>
      </fill>
    </dxf>
    <dxf>
      <font>
        <b/>
        <color theme="0"/>
      </font>
    </dxf>
    <dxf>
      <border>
        <left style="medium">
          <color theme="0"/>
        </left>
        <right/>
      </border>
    </dxf>
    <dxf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b/>
        <color theme="1"/>
      </font>
      <border>
        <top style="medium">
          <color theme="1"/>
        </top>
      </border>
    </dxf>
    <dxf>
      <font>
        <b/>
        <i val="0"/>
        <color auto="1"/>
      </font>
      <fill>
        <patternFill patternType="solid">
          <fgColor theme="8" tint="-0.249977111117893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medium">
          <color theme="0"/>
        </left>
        <right/>
        <top style="hair">
          <color theme="1"/>
        </top>
        <bottom style="hair">
          <color theme="1"/>
        </bottom>
        <vertical/>
        <horizontal style="hair">
          <color theme="1"/>
        </horizontal>
      </border>
    </dxf>
  </dxfs>
  <tableStyles count="1" defaultTableStyle="TableStyleMedium2" defaultPivotStyle="PivotStyleLight16">
    <tableStyle name="LP FINAL" table="0" count="13" xr9:uid="{B2452CB0-56F7-4E76-ACA7-867A058692E7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8902-18CB-4C6A-A244-D269569CDBB8}">
  <sheetPr codeName="Planilha5"/>
  <dimension ref="A1:W117"/>
  <sheetViews>
    <sheetView showGridLines="0" tabSelected="1" zoomScaleNormal="100" workbookViewId="0">
      <selection sqref="A1:E1"/>
    </sheetView>
  </sheetViews>
  <sheetFormatPr baseColWidth="10" defaultColWidth="9.1640625" defaultRowHeight="21" x14ac:dyDescent="0.25"/>
  <cols>
    <col min="1" max="1" width="36" style="18" bestFit="1" customWidth="1"/>
    <col min="2" max="2" width="12.83203125" style="18" bestFit="1" customWidth="1"/>
    <col min="3" max="3" width="112.6640625" style="19" bestFit="1" customWidth="1"/>
    <col min="4" max="4" width="36.33203125" style="19" bestFit="1" customWidth="1"/>
    <col min="5" max="5" width="31.83203125" style="18" bestFit="1" customWidth="1"/>
    <col min="6" max="6" width="38" style="5" bestFit="1" customWidth="1"/>
    <col min="7" max="17" width="15.1640625" style="5" bestFit="1" customWidth="1"/>
    <col min="18" max="18" width="21.83203125" style="5" bestFit="1" customWidth="1"/>
    <col min="19" max="19" width="7.1640625" style="6" bestFit="1" customWidth="1"/>
    <col min="20" max="20" width="20.33203125" style="7" bestFit="1" customWidth="1"/>
    <col min="21" max="21" width="24.83203125" style="7" bestFit="1" customWidth="1"/>
    <col min="22" max="22" width="10.1640625" style="8" bestFit="1" customWidth="1"/>
    <col min="23" max="16384" width="9.1640625" style="9"/>
  </cols>
  <sheetData>
    <row r="1" spans="1:23" ht="14.25" customHeight="1" x14ac:dyDescent="0.25">
      <c r="A1" s="1" t="s">
        <v>100</v>
      </c>
      <c r="B1" s="1"/>
      <c r="C1" s="1"/>
      <c r="D1" s="1"/>
      <c r="E1" s="1"/>
    </row>
    <row r="2" spans="1:23" x14ac:dyDescent="0.25">
      <c r="A2" s="10" t="s">
        <v>0</v>
      </c>
      <c r="B2" s="10" t="s">
        <v>20</v>
      </c>
      <c r="C2" s="10" t="s">
        <v>20</v>
      </c>
      <c r="D2" s="10" t="s">
        <v>20</v>
      </c>
      <c r="E2" s="10" t="s">
        <v>20</v>
      </c>
      <c r="F2" s="11" t="s">
        <v>20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 t="s">
        <v>20</v>
      </c>
      <c r="S2" s="12" t="s">
        <v>20</v>
      </c>
      <c r="T2" s="10" t="s">
        <v>20</v>
      </c>
      <c r="U2" s="10" t="s">
        <v>20</v>
      </c>
    </row>
    <row r="3" spans="1:23" x14ac:dyDescent="0.25">
      <c r="A3" s="2" t="s">
        <v>120</v>
      </c>
      <c r="B3" s="2" t="s">
        <v>101</v>
      </c>
      <c r="C3" s="3" t="s">
        <v>102</v>
      </c>
      <c r="D3" s="3" t="s">
        <v>103</v>
      </c>
      <c r="E3" s="3" t="s">
        <v>104</v>
      </c>
      <c r="F3" s="4" t="s">
        <v>105</v>
      </c>
      <c r="G3" s="4" t="s">
        <v>106</v>
      </c>
      <c r="H3" s="4" t="s">
        <v>107</v>
      </c>
      <c r="I3" s="4" t="s">
        <v>108</v>
      </c>
      <c r="J3" s="4" t="s">
        <v>109</v>
      </c>
      <c r="K3" s="4" t="s">
        <v>110</v>
      </c>
      <c r="L3" s="4" t="s">
        <v>111</v>
      </c>
      <c r="M3" s="4" t="s">
        <v>112</v>
      </c>
      <c r="N3" s="4" t="s">
        <v>113</v>
      </c>
      <c r="O3" s="4" t="s">
        <v>114</v>
      </c>
      <c r="P3" s="4" t="s">
        <v>115</v>
      </c>
      <c r="Q3" s="4" t="s">
        <v>116</v>
      </c>
      <c r="R3" s="4" t="s">
        <v>117</v>
      </c>
      <c r="S3" s="2" t="s">
        <v>118</v>
      </c>
      <c r="T3" s="2" t="s">
        <v>25</v>
      </c>
      <c r="U3" s="2" t="s">
        <v>119</v>
      </c>
    </row>
    <row r="4" spans="1:23" x14ac:dyDescent="0.25">
      <c r="A4" s="13" t="s">
        <v>20</v>
      </c>
      <c r="B4" s="13">
        <v>34433</v>
      </c>
      <c r="C4" s="13" t="s">
        <v>21</v>
      </c>
      <c r="D4" s="13" t="s">
        <v>0</v>
      </c>
      <c r="E4" s="13" t="s">
        <v>1</v>
      </c>
      <c r="F4" s="14">
        <v>103.7</v>
      </c>
      <c r="G4" s="14">
        <v>103.7</v>
      </c>
      <c r="H4" s="14">
        <v>103.7</v>
      </c>
      <c r="I4" s="14">
        <v>103.7</v>
      </c>
      <c r="J4" s="14">
        <v>103.7</v>
      </c>
      <c r="K4" s="14">
        <v>103.7</v>
      </c>
      <c r="L4" s="14">
        <v>103.7</v>
      </c>
      <c r="M4" s="14">
        <v>103.7</v>
      </c>
      <c r="N4" s="14">
        <v>103.7</v>
      </c>
      <c r="O4" s="14">
        <v>103.7</v>
      </c>
      <c r="P4" s="14">
        <v>103.7</v>
      </c>
      <c r="Q4" s="14">
        <v>103.7</v>
      </c>
      <c r="R4" s="14">
        <v>189.9</v>
      </c>
      <c r="S4" s="15">
        <v>6.5000000000000002E-2</v>
      </c>
      <c r="T4" s="13" t="s">
        <v>22</v>
      </c>
      <c r="U4" s="13" t="s">
        <v>22</v>
      </c>
      <c r="V4" s="16"/>
      <c r="W4" s="17"/>
    </row>
    <row r="5" spans="1:23" x14ac:dyDescent="0.25">
      <c r="A5" s="13" t="s">
        <v>20</v>
      </c>
      <c r="B5" s="13">
        <v>34436</v>
      </c>
      <c r="C5" s="13" t="s">
        <v>23</v>
      </c>
      <c r="D5" s="13" t="s">
        <v>0</v>
      </c>
      <c r="E5" s="13" t="s">
        <v>1</v>
      </c>
      <c r="F5" s="14">
        <v>136.44999999999999</v>
      </c>
      <c r="G5" s="14">
        <v>136.44999999999999</v>
      </c>
      <c r="H5" s="14">
        <v>136.44999999999999</v>
      </c>
      <c r="I5" s="14">
        <v>136.44999999999999</v>
      </c>
      <c r="J5" s="14">
        <v>136.44999999999999</v>
      </c>
      <c r="K5" s="14">
        <v>136.44999999999999</v>
      </c>
      <c r="L5" s="14">
        <v>136.44999999999999</v>
      </c>
      <c r="M5" s="14">
        <v>136.44999999999999</v>
      </c>
      <c r="N5" s="14">
        <v>136.44999999999999</v>
      </c>
      <c r="O5" s="14">
        <v>136.44999999999999</v>
      </c>
      <c r="P5" s="14">
        <v>136.44999999999999</v>
      </c>
      <c r="Q5" s="14">
        <v>136.44999999999999</v>
      </c>
      <c r="R5" s="14">
        <v>249.9</v>
      </c>
      <c r="S5" s="15">
        <v>6.5000000000000002E-2</v>
      </c>
      <c r="T5" s="13" t="s">
        <v>22</v>
      </c>
      <c r="U5" s="13" t="s">
        <v>22</v>
      </c>
      <c r="V5" s="16"/>
      <c r="W5" s="17"/>
    </row>
    <row r="6" spans="1:23" x14ac:dyDescent="0.25">
      <c r="A6" s="2" t="s">
        <v>121</v>
      </c>
      <c r="B6" s="2" t="s">
        <v>101</v>
      </c>
      <c r="C6" s="3" t="s">
        <v>102</v>
      </c>
      <c r="D6" s="3" t="s">
        <v>103</v>
      </c>
      <c r="E6" s="3" t="s">
        <v>104</v>
      </c>
      <c r="F6" s="4" t="s">
        <v>105</v>
      </c>
      <c r="G6" s="4" t="s">
        <v>106</v>
      </c>
      <c r="H6" s="4" t="s">
        <v>107</v>
      </c>
      <c r="I6" s="4" t="s">
        <v>108</v>
      </c>
      <c r="J6" s="4" t="s">
        <v>109</v>
      </c>
      <c r="K6" s="4" t="s">
        <v>110</v>
      </c>
      <c r="L6" s="4" t="s">
        <v>111</v>
      </c>
      <c r="M6" s="4" t="s">
        <v>112</v>
      </c>
      <c r="N6" s="4" t="s">
        <v>113</v>
      </c>
      <c r="O6" s="4" t="s">
        <v>114</v>
      </c>
      <c r="P6" s="4" t="s">
        <v>115</v>
      </c>
      <c r="Q6" s="4" t="s">
        <v>116</v>
      </c>
      <c r="R6" s="4" t="s">
        <v>117</v>
      </c>
      <c r="S6" s="2" t="s">
        <v>118</v>
      </c>
      <c r="T6" s="2" t="s">
        <v>25</v>
      </c>
      <c r="U6" s="2" t="s">
        <v>119</v>
      </c>
      <c r="V6" s="16"/>
      <c r="W6" s="17"/>
    </row>
    <row r="7" spans="1:23" x14ac:dyDescent="0.25">
      <c r="A7" s="13" t="s">
        <v>20</v>
      </c>
      <c r="B7" s="13">
        <v>33915</v>
      </c>
      <c r="C7" s="13" t="s">
        <v>24</v>
      </c>
      <c r="D7" s="13" t="s">
        <v>0</v>
      </c>
      <c r="E7" s="13" t="s">
        <v>2</v>
      </c>
      <c r="F7" s="14">
        <v>110.44</v>
      </c>
      <c r="G7" s="20">
        <f t="shared" ref="G7:G10" si="0">F7*(1-11.5%)*(1-5%)</f>
        <v>92.852429999999998</v>
      </c>
      <c r="H7" s="20">
        <f t="shared" ref="H7:H10" si="1">F7*(1-11%)*(1-5%)</f>
        <v>93.377020000000002</v>
      </c>
      <c r="I7" s="20">
        <f t="shared" ref="I7:I10" si="2">F7*(1-10.5%)*(1-5%)</f>
        <v>93.901609999999991</v>
      </c>
      <c r="J7" s="20">
        <f t="shared" ref="J7:J10" si="3">F7*(1-10%)*(1-5%)</f>
        <v>94.426199999999994</v>
      </c>
      <c r="K7" s="20">
        <f t="shared" ref="K7:K10" si="4">F7*(1-9.5%)*(1-5%)</f>
        <v>94.950789999999998</v>
      </c>
      <c r="L7" s="20">
        <f t="shared" ref="L7:L10" si="5">F7*(1-9%)*(1-5%)</f>
        <v>95.475380000000001</v>
      </c>
      <c r="M7" s="20">
        <f t="shared" ref="M7:M10" si="6">F7*(1-8.5%)*(1-5%)</f>
        <v>95.99996999999999</v>
      </c>
      <c r="N7" s="20">
        <f t="shared" ref="N7:N10" si="7">F7*(1-8%)*(1-5%)</f>
        <v>96.524559999999994</v>
      </c>
      <c r="O7" s="20">
        <f t="shared" ref="O7:O10" si="8">F7*(1-7.5%)*(1-5%)</f>
        <v>97.049149999999997</v>
      </c>
      <c r="P7" s="20">
        <f t="shared" ref="P7:P10" si="9">F7*(1-6.5%)*(1-5%)</f>
        <v>98.098330000000004</v>
      </c>
      <c r="Q7" s="20">
        <f t="shared" ref="Q7:Q10" si="10">F7*(1-5.5%)*(1-5%)</f>
        <v>99.147509999999983</v>
      </c>
      <c r="R7" s="14">
        <v>189.9</v>
      </c>
      <c r="S7" s="15" t="s">
        <v>22</v>
      </c>
      <c r="T7" s="13" t="s">
        <v>25</v>
      </c>
      <c r="U7" s="13" t="s">
        <v>22</v>
      </c>
      <c r="V7" s="16"/>
      <c r="W7" s="17"/>
    </row>
    <row r="8" spans="1:23" x14ac:dyDescent="0.25">
      <c r="A8" s="13" t="s">
        <v>20</v>
      </c>
      <c r="B8" s="13">
        <v>35858</v>
      </c>
      <c r="C8" s="13" t="s">
        <v>26</v>
      </c>
      <c r="D8" s="13" t="s">
        <v>0</v>
      </c>
      <c r="E8" s="13" t="s">
        <v>2</v>
      </c>
      <c r="F8" s="14">
        <v>93</v>
      </c>
      <c r="G8" s="20">
        <f t="shared" si="0"/>
        <v>78.189750000000004</v>
      </c>
      <c r="H8" s="20">
        <f t="shared" si="1"/>
        <v>78.631499999999988</v>
      </c>
      <c r="I8" s="20">
        <f t="shared" si="2"/>
        <v>79.073250000000002</v>
      </c>
      <c r="J8" s="20">
        <f t="shared" si="3"/>
        <v>79.515000000000001</v>
      </c>
      <c r="K8" s="20">
        <f t="shared" si="4"/>
        <v>79.95675</v>
      </c>
      <c r="L8" s="20">
        <f t="shared" si="5"/>
        <v>80.398499999999999</v>
      </c>
      <c r="M8" s="20">
        <f t="shared" si="6"/>
        <v>80.840249999999997</v>
      </c>
      <c r="N8" s="20">
        <f t="shared" si="7"/>
        <v>81.281999999999996</v>
      </c>
      <c r="O8" s="20">
        <f t="shared" si="8"/>
        <v>81.723749999999995</v>
      </c>
      <c r="P8" s="20">
        <f t="shared" si="9"/>
        <v>82.607249999999993</v>
      </c>
      <c r="Q8" s="20">
        <f t="shared" si="10"/>
        <v>83.490749999999991</v>
      </c>
      <c r="R8" s="14">
        <v>159.9</v>
      </c>
      <c r="S8" s="15" t="s">
        <v>22</v>
      </c>
      <c r="T8" s="13" t="s">
        <v>22</v>
      </c>
      <c r="U8" s="13" t="s">
        <v>22</v>
      </c>
      <c r="V8" s="16"/>
      <c r="W8" s="17"/>
    </row>
    <row r="9" spans="1:23" x14ac:dyDescent="0.25">
      <c r="A9" s="13" t="s">
        <v>20</v>
      </c>
      <c r="B9" s="13">
        <v>36134</v>
      </c>
      <c r="C9" s="13" t="s">
        <v>27</v>
      </c>
      <c r="D9" s="13" t="s">
        <v>0</v>
      </c>
      <c r="E9" s="13" t="s">
        <v>2</v>
      </c>
      <c r="F9" s="14">
        <v>104.63</v>
      </c>
      <c r="G9" s="20">
        <f t="shared" si="0"/>
        <v>87.967672499999992</v>
      </c>
      <c r="H9" s="20">
        <f t="shared" si="1"/>
        <v>88.464664999999997</v>
      </c>
      <c r="I9" s="20">
        <f t="shared" si="2"/>
        <v>88.961657500000001</v>
      </c>
      <c r="J9" s="20">
        <f t="shared" si="3"/>
        <v>89.458649999999992</v>
      </c>
      <c r="K9" s="20">
        <f t="shared" si="4"/>
        <v>89.955642499999996</v>
      </c>
      <c r="L9" s="20">
        <f t="shared" si="5"/>
        <v>90.452635000000001</v>
      </c>
      <c r="M9" s="20">
        <f t="shared" si="6"/>
        <v>90.949627500000005</v>
      </c>
      <c r="N9" s="20">
        <f t="shared" si="7"/>
        <v>91.446619999999996</v>
      </c>
      <c r="O9" s="20">
        <f t="shared" si="8"/>
        <v>91.9436125</v>
      </c>
      <c r="P9" s="20">
        <f t="shared" si="9"/>
        <v>92.937597499999995</v>
      </c>
      <c r="Q9" s="20">
        <f t="shared" si="10"/>
        <v>93.93158249999999</v>
      </c>
      <c r="R9" s="14">
        <v>179.9</v>
      </c>
      <c r="S9" s="15" t="s">
        <v>22</v>
      </c>
      <c r="T9" s="13" t="s">
        <v>22</v>
      </c>
      <c r="U9" s="13" t="s">
        <v>22</v>
      </c>
      <c r="V9" s="16"/>
      <c r="W9" s="17"/>
    </row>
    <row r="10" spans="1:23" x14ac:dyDescent="0.25">
      <c r="A10" s="13" t="s">
        <v>20</v>
      </c>
      <c r="B10" s="13">
        <v>36219</v>
      </c>
      <c r="C10" s="13" t="s">
        <v>28</v>
      </c>
      <c r="D10" s="13" t="s">
        <v>0</v>
      </c>
      <c r="E10" s="13" t="s">
        <v>2</v>
      </c>
      <c r="F10" s="14">
        <v>69.75</v>
      </c>
      <c r="G10" s="20">
        <f t="shared" si="0"/>
        <v>58.642312499999996</v>
      </c>
      <c r="H10" s="20">
        <f t="shared" si="1"/>
        <v>58.973624999999998</v>
      </c>
      <c r="I10" s="20">
        <f t="shared" si="2"/>
        <v>59.304937500000001</v>
      </c>
      <c r="J10" s="20">
        <f t="shared" si="3"/>
        <v>59.636249999999997</v>
      </c>
      <c r="K10" s="20">
        <f t="shared" si="4"/>
        <v>59.9675625</v>
      </c>
      <c r="L10" s="20">
        <f t="shared" si="5"/>
        <v>60.298875000000002</v>
      </c>
      <c r="M10" s="20">
        <f t="shared" si="6"/>
        <v>60.630187499999998</v>
      </c>
      <c r="N10" s="20">
        <f t="shared" si="7"/>
        <v>60.961500000000001</v>
      </c>
      <c r="O10" s="20">
        <f t="shared" si="8"/>
        <v>61.292812499999997</v>
      </c>
      <c r="P10" s="20">
        <f t="shared" si="9"/>
        <v>61.955437500000002</v>
      </c>
      <c r="Q10" s="20">
        <f t="shared" si="10"/>
        <v>62.618062499999994</v>
      </c>
      <c r="R10" s="14">
        <v>119.9</v>
      </c>
      <c r="S10" s="15" t="s">
        <v>22</v>
      </c>
      <c r="T10" s="13" t="s">
        <v>29</v>
      </c>
      <c r="U10" s="13" t="s">
        <v>22</v>
      </c>
      <c r="V10" s="16"/>
      <c r="W10" s="17"/>
    </row>
    <row r="11" spans="1:23" x14ac:dyDescent="0.25">
      <c r="A11" s="2" t="s">
        <v>122</v>
      </c>
      <c r="B11" s="2" t="s">
        <v>101</v>
      </c>
      <c r="C11" s="3" t="s">
        <v>102</v>
      </c>
      <c r="D11" s="3" t="s">
        <v>103</v>
      </c>
      <c r="E11" s="3" t="s">
        <v>104</v>
      </c>
      <c r="F11" s="4" t="s">
        <v>105</v>
      </c>
      <c r="G11" s="4" t="s">
        <v>106</v>
      </c>
      <c r="H11" s="4" t="s">
        <v>107</v>
      </c>
      <c r="I11" s="4" t="s">
        <v>108</v>
      </c>
      <c r="J11" s="4" t="s">
        <v>109</v>
      </c>
      <c r="K11" s="4" t="s">
        <v>110</v>
      </c>
      <c r="L11" s="4" t="s">
        <v>111</v>
      </c>
      <c r="M11" s="4" t="s">
        <v>112</v>
      </c>
      <c r="N11" s="4" t="s">
        <v>113</v>
      </c>
      <c r="O11" s="4" t="s">
        <v>114</v>
      </c>
      <c r="P11" s="4" t="s">
        <v>115</v>
      </c>
      <c r="Q11" s="4" t="s">
        <v>116</v>
      </c>
      <c r="R11" s="4" t="s">
        <v>117</v>
      </c>
      <c r="S11" s="2" t="s">
        <v>118</v>
      </c>
      <c r="T11" s="2" t="s">
        <v>25</v>
      </c>
      <c r="U11" s="2" t="s">
        <v>119</v>
      </c>
      <c r="V11" s="16"/>
      <c r="W11" s="17"/>
    </row>
    <row r="12" spans="1:23" x14ac:dyDescent="0.25">
      <c r="A12" s="13" t="s">
        <v>20</v>
      </c>
      <c r="B12" s="13">
        <v>35740</v>
      </c>
      <c r="C12" s="13" t="s">
        <v>30</v>
      </c>
      <c r="D12" s="13" t="s">
        <v>0</v>
      </c>
      <c r="E12" s="13" t="s">
        <v>3</v>
      </c>
      <c r="F12" s="14">
        <v>69.75</v>
      </c>
      <c r="G12" s="20">
        <f t="shared" ref="G12:G17" si="11">F12*(1-11.5%)*(1-5%)</f>
        <v>58.642312499999996</v>
      </c>
      <c r="H12" s="20">
        <f t="shared" ref="H12:H17" si="12">F12*(1-11%)*(1-5%)</f>
        <v>58.973624999999998</v>
      </c>
      <c r="I12" s="20">
        <f t="shared" ref="I12:I17" si="13">F12*(1-10.5%)*(1-5%)</f>
        <v>59.304937500000001</v>
      </c>
      <c r="J12" s="20">
        <f t="shared" ref="J12:J17" si="14">F12*(1-10%)*(1-5%)</f>
        <v>59.636249999999997</v>
      </c>
      <c r="K12" s="20">
        <f t="shared" ref="K12:K17" si="15">F12*(1-9.5%)*(1-5%)</f>
        <v>59.9675625</v>
      </c>
      <c r="L12" s="20">
        <f t="shared" ref="L12:L17" si="16">F12*(1-9%)*(1-5%)</f>
        <v>60.298875000000002</v>
      </c>
      <c r="M12" s="20">
        <f t="shared" ref="M12:M17" si="17">F12*(1-8.5%)*(1-5%)</f>
        <v>60.630187499999998</v>
      </c>
      <c r="N12" s="20">
        <f t="shared" ref="N12:N17" si="18">F12*(1-8%)*(1-5%)</f>
        <v>60.961500000000001</v>
      </c>
      <c r="O12" s="20">
        <f t="shared" ref="O12:O17" si="19">F12*(1-7.5%)*(1-5%)</f>
        <v>61.292812499999997</v>
      </c>
      <c r="P12" s="20">
        <f t="shared" ref="P12:P17" si="20">F12*(1-6.5%)*(1-5%)</f>
        <v>61.955437500000002</v>
      </c>
      <c r="Q12" s="20">
        <f t="shared" ref="Q12:Q17" si="21">F12*(1-5.5%)*(1-5%)</f>
        <v>62.618062499999994</v>
      </c>
      <c r="R12" s="14">
        <v>119.9</v>
      </c>
      <c r="S12" s="15" t="s">
        <v>22</v>
      </c>
      <c r="T12" s="13" t="s">
        <v>22</v>
      </c>
      <c r="U12" s="13" t="s">
        <v>22</v>
      </c>
      <c r="V12" s="16"/>
      <c r="W12" s="17"/>
    </row>
    <row r="13" spans="1:23" x14ac:dyDescent="0.25">
      <c r="A13" s="13" t="s">
        <v>20</v>
      </c>
      <c r="B13" s="13">
        <v>35849</v>
      </c>
      <c r="C13" s="13" t="s">
        <v>31</v>
      </c>
      <c r="D13" s="13" t="s">
        <v>0</v>
      </c>
      <c r="E13" s="13" t="s">
        <v>3</v>
      </c>
      <c r="F13" s="14">
        <v>104.63</v>
      </c>
      <c r="G13" s="20">
        <f t="shared" si="11"/>
        <v>87.967672499999992</v>
      </c>
      <c r="H13" s="20">
        <f t="shared" si="12"/>
        <v>88.464664999999997</v>
      </c>
      <c r="I13" s="20">
        <f t="shared" si="13"/>
        <v>88.961657500000001</v>
      </c>
      <c r="J13" s="20">
        <f t="shared" si="14"/>
        <v>89.458649999999992</v>
      </c>
      <c r="K13" s="20">
        <f t="shared" si="15"/>
        <v>89.955642499999996</v>
      </c>
      <c r="L13" s="20">
        <f t="shared" si="16"/>
        <v>90.452635000000001</v>
      </c>
      <c r="M13" s="20">
        <f t="shared" si="17"/>
        <v>90.949627500000005</v>
      </c>
      <c r="N13" s="20">
        <f t="shared" si="18"/>
        <v>91.446619999999996</v>
      </c>
      <c r="O13" s="20">
        <f t="shared" si="19"/>
        <v>91.9436125</v>
      </c>
      <c r="P13" s="20">
        <f t="shared" si="20"/>
        <v>92.937597499999995</v>
      </c>
      <c r="Q13" s="20">
        <f t="shared" si="21"/>
        <v>93.93158249999999</v>
      </c>
      <c r="R13" s="14">
        <v>179.9</v>
      </c>
      <c r="S13" s="15" t="s">
        <v>22</v>
      </c>
      <c r="T13" s="13" t="s">
        <v>22</v>
      </c>
      <c r="U13" s="13" t="s">
        <v>22</v>
      </c>
      <c r="V13" s="16"/>
      <c r="W13" s="17"/>
    </row>
    <row r="14" spans="1:23" x14ac:dyDescent="0.25">
      <c r="A14" s="13" t="s">
        <v>20</v>
      </c>
      <c r="B14" s="13">
        <v>36118</v>
      </c>
      <c r="C14" s="13" t="s">
        <v>32</v>
      </c>
      <c r="D14" s="13" t="s">
        <v>0</v>
      </c>
      <c r="E14" s="13" t="s">
        <v>3</v>
      </c>
      <c r="F14" s="14">
        <v>116.26</v>
      </c>
      <c r="G14" s="20">
        <f t="shared" si="11"/>
        <v>97.745594999999994</v>
      </c>
      <c r="H14" s="20">
        <f t="shared" si="12"/>
        <v>98.297830000000005</v>
      </c>
      <c r="I14" s="20">
        <f t="shared" si="13"/>
        <v>98.850065000000001</v>
      </c>
      <c r="J14" s="20">
        <f t="shared" si="14"/>
        <v>99.402299999999997</v>
      </c>
      <c r="K14" s="20">
        <f t="shared" si="15"/>
        <v>99.954535000000007</v>
      </c>
      <c r="L14" s="20">
        <f t="shared" si="16"/>
        <v>100.50677</v>
      </c>
      <c r="M14" s="20">
        <f t="shared" si="17"/>
        <v>101.059005</v>
      </c>
      <c r="N14" s="20">
        <f t="shared" si="18"/>
        <v>101.61124000000001</v>
      </c>
      <c r="O14" s="20">
        <f t="shared" si="19"/>
        <v>102.16347500000001</v>
      </c>
      <c r="P14" s="20">
        <f t="shared" si="20"/>
        <v>103.267945</v>
      </c>
      <c r="Q14" s="20">
        <f t="shared" si="21"/>
        <v>104.372415</v>
      </c>
      <c r="R14" s="14">
        <v>199.9</v>
      </c>
      <c r="S14" s="15" t="s">
        <v>22</v>
      </c>
      <c r="T14" s="13" t="s">
        <v>25</v>
      </c>
      <c r="U14" s="13" t="s">
        <v>22</v>
      </c>
      <c r="V14" s="16"/>
      <c r="W14" s="17"/>
    </row>
    <row r="15" spans="1:23" x14ac:dyDescent="0.25">
      <c r="A15" s="13" t="s">
        <v>20</v>
      </c>
      <c r="B15" s="13">
        <v>36144</v>
      </c>
      <c r="C15" s="13" t="s">
        <v>33</v>
      </c>
      <c r="D15" s="13" t="s">
        <v>0</v>
      </c>
      <c r="E15" s="13" t="s">
        <v>3</v>
      </c>
      <c r="F15" s="14">
        <v>139.5</v>
      </c>
      <c r="G15" s="20">
        <f t="shared" si="11"/>
        <v>117.28462499999999</v>
      </c>
      <c r="H15" s="20">
        <f t="shared" si="12"/>
        <v>117.94725</v>
      </c>
      <c r="I15" s="20">
        <f t="shared" si="13"/>
        <v>118.609875</v>
      </c>
      <c r="J15" s="20">
        <f t="shared" si="14"/>
        <v>119.27249999999999</v>
      </c>
      <c r="K15" s="20">
        <f t="shared" si="15"/>
        <v>119.935125</v>
      </c>
      <c r="L15" s="20">
        <f t="shared" si="16"/>
        <v>120.59775</v>
      </c>
      <c r="M15" s="20">
        <f t="shared" si="17"/>
        <v>121.260375</v>
      </c>
      <c r="N15" s="20">
        <f t="shared" si="18"/>
        <v>121.923</v>
      </c>
      <c r="O15" s="20">
        <f t="shared" si="19"/>
        <v>122.58562499999999</v>
      </c>
      <c r="P15" s="20">
        <f t="shared" si="20"/>
        <v>123.910875</v>
      </c>
      <c r="Q15" s="20">
        <f t="shared" si="21"/>
        <v>125.23612499999999</v>
      </c>
      <c r="R15" s="14">
        <v>239.9</v>
      </c>
      <c r="S15" s="15" t="s">
        <v>22</v>
      </c>
      <c r="T15" s="13" t="s">
        <v>22</v>
      </c>
      <c r="U15" s="13" t="s">
        <v>22</v>
      </c>
      <c r="V15" s="16"/>
      <c r="W15" s="17"/>
    </row>
    <row r="16" spans="1:23" x14ac:dyDescent="0.25">
      <c r="A16" s="13" t="s">
        <v>20</v>
      </c>
      <c r="B16" s="13">
        <v>36628</v>
      </c>
      <c r="C16" s="13" t="s">
        <v>34</v>
      </c>
      <c r="D16" s="13" t="s">
        <v>0</v>
      </c>
      <c r="E16" s="13" t="s">
        <v>3</v>
      </c>
      <c r="F16" s="14">
        <v>98.82</v>
      </c>
      <c r="G16" s="20">
        <f t="shared" si="11"/>
        <v>83.082914999999986</v>
      </c>
      <c r="H16" s="20">
        <f t="shared" si="12"/>
        <v>83.552309999999991</v>
      </c>
      <c r="I16" s="20">
        <f t="shared" si="13"/>
        <v>84.021704999999997</v>
      </c>
      <c r="J16" s="20">
        <f t="shared" si="14"/>
        <v>84.491100000000003</v>
      </c>
      <c r="K16" s="20">
        <f t="shared" si="15"/>
        <v>84.960494999999995</v>
      </c>
      <c r="L16" s="20">
        <f t="shared" si="16"/>
        <v>85.429889999999986</v>
      </c>
      <c r="M16" s="20">
        <f t="shared" si="17"/>
        <v>85.899284999999992</v>
      </c>
      <c r="N16" s="20">
        <f t="shared" si="18"/>
        <v>86.368679999999998</v>
      </c>
      <c r="O16" s="20">
        <f t="shared" si="19"/>
        <v>86.838075000000003</v>
      </c>
      <c r="P16" s="20">
        <f t="shared" si="20"/>
        <v>87.776864999999987</v>
      </c>
      <c r="Q16" s="20">
        <f t="shared" si="21"/>
        <v>88.715654999999984</v>
      </c>
      <c r="R16" s="14">
        <v>169.9</v>
      </c>
      <c r="S16" s="15" t="s">
        <v>22</v>
      </c>
      <c r="T16" s="13" t="s">
        <v>25</v>
      </c>
      <c r="U16" s="13" t="s">
        <v>22</v>
      </c>
      <c r="V16" s="16"/>
      <c r="W16" s="17"/>
    </row>
    <row r="17" spans="1:23" x14ac:dyDescent="0.25">
      <c r="A17" s="13" t="s">
        <v>20</v>
      </c>
      <c r="B17" s="13">
        <v>36883</v>
      </c>
      <c r="C17" s="13" t="s">
        <v>35</v>
      </c>
      <c r="D17" s="13" t="s">
        <v>0</v>
      </c>
      <c r="E17" s="13" t="s">
        <v>3</v>
      </c>
      <c r="F17" s="14">
        <v>116.26</v>
      </c>
      <c r="G17" s="20">
        <f t="shared" si="11"/>
        <v>97.745594999999994</v>
      </c>
      <c r="H17" s="20">
        <f t="shared" si="12"/>
        <v>98.297830000000005</v>
      </c>
      <c r="I17" s="20">
        <f t="shared" si="13"/>
        <v>98.850065000000001</v>
      </c>
      <c r="J17" s="20">
        <f t="shared" si="14"/>
        <v>99.402299999999997</v>
      </c>
      <c r="K17" s="20">
        <f t="shared" si="15"/>
        <v>99.954535000000007</v>
      </c>
      <c r="L17" s="20">
        <f t="shared" si="16"/>
        <v>100.50677</v>
      </c>
      <c r="M17" s="20">
        <f t="shared" si="17"/>
        <v>101.059005</v>
      </c>
      <c r="N17" s="20">
        <f t="shared" si="18"/>
        <v>101.61124000000001</v>
      </c>
      <c r="O17" s="20">
        <f t="shared" si="19"/>
        <v>102.16347500000001</v>
      </c>
      <c r="P17" s="20">
        <f t="shared" si="20"/>
        <v>103.267945</v>
      </c>
      <c r="Q17" s="20">
        <f t="shared" si="21"/>
        <v>104.372415</v>
      </c>
      <c r="R17" s="14">
        <v>199.9</v>
      </c>
      <c r="S17" s="15" t="s">
        <v>22</v>
      </c>
      <c r="T17" s="13" t="s">
        <v>36</v>
      </c>
      <c r="U17" s="13" t="s">
        <v>22</v>
      </c>
      <c r="V17" s="16"/>
      <c r="W17" s="17"/>
    </row>
    <row r="18" spans="1:23" x14ac:dyDescent="0.25">
      <c r="A18" s="2" t="s">
        <v>123</v>
      </c>
      <c r="B18" s="2" t="s">
        <v>101</v>
      </c>
      <c r="C18" s="3" t="s">
        <v>102</v>
      </c>
      <c r="D18" s="3" t="s">
        <v>103</v>
      </c>
      <c r="E18" s="3" t="s">
        <v>104</v>
      </c>
      <c r="F18" s="4" t="s">
        <v>105</v>
      </c>
      <c r="G18" s="4" t="s">
        <v>106</v>
      </c>
      <c r="H18" s="4" t="s">
        <v>107</v>
      </c>
      <c r="I18" s="4" t="s">
        <v>108</v>
      </c>
      <c r="J18" s="4" t="s">
        <v>109</v>
      </c>
      <c r="K18" s="4" t="s">
        <v>110</v>
      </c>
      <c r="L18" s="4" t="s">
        <v>111</v>
      </c>
      <c r="M18" s="4" t="s">
        <v>112</v>
      </c>
      <c r="N18" s="4" t="s">
        <v>113</v>
      </c>
      <c r="O18" s="4" t="s">
        <v>114</v>
      </c>
      <c r="P18" s="4" t="s">
        <v>115</v>
      </c>
      <c r="Q18" s="4" t="s">
        <v>116</v>
      </c>
      <c r="R18" s="4" t="s">
        <v>117</v>
      </c>
      <c r="S18" s="2" t="s">
        <v>118</v>
      </c>
      <c r="T18" s="2" t="s">
        <v>25</v>
      </c>
      <c r="U18" s="2" t="s">
        <v>119</v>
      </c>
      <c r="V18" s="16"/>
      <c r="W18" s="17"/>
    </row>
    <row r="19" spans="1:23" x14ac:dyDescent="0.25">
      <c r="A19" s="13" t="s">
        <v>20</v>
      </c>
      <c r="B19" s="13">
        <v>32408</v>
      </c>
      <c r="C19" s="13" t="s">
        <v>37</v>
      </c>
      <c r="D19" s="13" t="s">
        <v>0</v>
      </c>
      <c r="E19" s="13" t="s">
        <v>4</v>
      </c>
      <c r="F19" s="14">
        <v>98.82</v>
      </c>
      <c r="G19" s="20">
        <f t="shared" ref="G19:G24" si="22">F19*(1-11.5%)*(1-5%)</f>
        <v>83.082914999999986</v>
      </c>
      <c r="H19" s="20">
        <f t="shared" ref="H19:H24" si="23">F19*(1-11%)*(1-5%)</f>
        <v>83.552309999999991</v>
      </c>
      <c r="I19" s="20">
        <f t="shared" ref="I19:I24" si="24">F19*(1-10.5%)*(1-5%)</f>
        <v>84.021704999999997</v>
      </c>
      <c r="J19" s="20">
        <f t="shared" ref="J19:J24" si="25">F19*(1-10%)*(1-5%)</f>
        <v>84.491100000000003</v>
      </c>
      <c r="K19" s="20">
        <f t="shared" ref="K19:K24" si="26">F19*(1-9.5%)*(1-5%)</f>
        <v>84.960494999999995</v>
      </c>
      <c r="L19" s="20">
        <f t="shared" ref="L19:L24" si="27">F19*(1-9%)*(1-5%)</f>
        <v>85.429889999999986</v>
      </c>
      <c r="M19" s="20">
        <f t="shared" ref="M19:M24" si="28">F19*(1-8.5%)*(1-5%)</f>
        <v>85.899284999999992</v>
      </c>
      <c r="N19" s="20">
        <f t="shared" ref="N19:N24" si="29">F19*(1-8%)*(1-5%)</f>
        <v>86.368679999999998</v>
      </c>
      <c r="O19" s="20">
        <f t="shared" ref="O19:O24" si="30">F19*(1-7.5%)*(1-5%)</f>
        <v>86.838075000000003</v>
      </c>
      <c r="P19" s="20">
        <f t="shared" ref="P19:P24" si="31">F19*(1-6.5%)*(1-5%)</f>
        <v>87.776864999999987</v>
      </c>
      <c r="Q19" s="20">
        <f t="shared" ref="Q19:Q24" si="32">F19*(1-5.5%)*(1-5%)</f>
        <v>88.715654999999984</v>
      </c>
      <c r="R19" s="14">
        <v>169.9</v>
      </c>
      <c r="S19" s="15" t="s">
        <v>22</v>
      </c>
      <c r="T19" s="13" t="s">
        <v>22</v>
      </c>
      <c r="U19" s="13" t="s">
        <v>22</v>
      </c>
      <c r="V19" s="16"/>
      <c r="W19" s="17"/>
    </row>
    <row r="20" spans="1:23" x14ac:dyDescent="0.25">
      <c r="A20" s="13" t="s">
        <v>20</v>
      </c>
      <c r="B20" s="13">
        <v>35930</v>
      </c>
      <c r="C20" s="13" t="s">
        <v>38</v>
      </c>
      <c r="D20" s="13" t="s">
        <v>0</v>
      </c>
      <c r="E20" s="13" t="s">
        <v>4</v>
      </c>
      <c r="F20" s="14">
        <v>75.56</v>
      </c>
      <c r="G20" s="20">
        <f t="shared" si="22"/>
        <v>63.527069999999995</v>
      </c>
      <c r="H20" s="20">
        <f t="shared" si="23"/>
        <v>63.885980000000004</v>
      </c>
      <c r="I20" s="20">
        <f t="shared" si="24"/>
        <v>64.244889999999998</v>
      </c>
      <c r="J20" s="20">
        <f t="shared" si="25"/>
        <v>64.603800000000007</v>
      </c>
      <c r="K20" s="20">
        <f t="shared" si="26"/>
        <v>64.962710000000001</v>
      </c>
      <c r="L20" s="20">
        <f t="shared" si="27"/>
        <v>65.321619999999996</v>
      </c>
      <c r="M20" s="20">
        <f t="shared" si="28"/>
        <v>65.68052999999999</v>
      </c>
      <c r="N20" s="20">
        <f t="shared" si="29"/>
        <v>66.039439999999999</v>
      </c>
      <c r="O20" s="20">
        <f t="shared" si="30"/>
        <v>66.398349999999994</v>
      </c>
      <c r="P20" s="20">
        <f t="shared" si="31"/>
        <v>67.116169999999997</v>
      </c>
      <c r="Q20" s="20">
        <f t="shared" si="32"/>
        <v>67.83399</v>
      </c>
      <c r="R20" s="14">
        <v>129.9</v>
      </c>
      <c r="S20" s="15" t="s">
        <v>22</v>
      </c>
      <c r="T20" s="13" t="s">
        <v>22</v>
      </c>
      <c r="U20" s="13" t="s">
        <v>22</v>
      </c>
      <c r="V20" s="16"/>
      <c r="W20" s="17"/>
    </row>
    <row r="21" spans="1:23" x14ac:dyDescent="0.25">
      <c r="A21" s="13" t="s">
        <v>20</v>
      </c>
      <c r="B21" s="13">
        <v>36111</v>
      </c>
      <c r="C21" s="13" t="s">
        <v>39</v>
      </c>
      <c r="D21" s="13" t="s">
        <v>0</v>
      </c>
      <c r="E21" s="13" t="s">
        <v>4</v>
      </c>
      <c r="F21" s="14">
        <v>104.63</v>
      </c>
      <c r="G21" s="20">
        <f t="shared" si="22"/>
        <v>87.967672499999992</v>
      </c>
      <c r="H21" s="20">
        <f t="shared" si="23"/>
        <v>88.464664999999997</v>
      </c>
      <c r="I21" s="20">
        <f t="shared" si="24"/>
        <v>88.961657500000001</v>
      </c>
      <c r="J21" s="20">
        <f t="shared" si="25"/>
        <v>89.458649999999992</v>
      </c>
      <c r="K21" s="20">
        <f t="shared" si="26"/>
        <v>89.955642499999996</v>
      </c>
      <c r="L21" s="20">
        <f t="shared" si="27"/>
        <v>90.452635000000001</v>
      </c>
      <c r="M21" s="20">
        <f t="shared" si="28"/>
        <v>90.949627500000005</v>
      </c>
      <c r="N21" s="20">
        <f t="shared" si="29"/>
        <v>91.446619999999996</v>
      </c>
      <c r="O21" s="20">
        <f t="shared" si="30"/>
        <v>91.9436125</v>
      </c>
      <c r="P21" s="20">
        <f t="shared" si="31"/>
        <v>92.937597499999995</v>
      </c>
      <c r="Q21" s="20">
        <f t="shared" si="32"/>
        <v>93.93158249999999</v>
      </c>
      <c r="R21" s="14">
        <v>179.9</v>
      </c>
      <c r="S21" s="15" t="s">
        <v>22</v>
      </c>
      <c r="T21" s="13" t="s">
        <v>22</v>
      </c>
      <c r="U21" s="13" t="s">
        <v>22</v>
      </c>
      <c r="V21" s="16"/>
      <c r="W21" s="17"/>
    </row>
    <row r="22" spans="1:23" x14ac:dyDescent="0.25">
      <c r="A22" s="13" t="s">
        <v>20</v>
      </c>
      <c r="B22" s="13">
        <v>36383</v>
      </c>
      <c r="C22" s="13" t="s">
        <v>40</v>
      </c>
      <c r="D22" s="13" t="s">
        <v>0</v>
      </c>
      <c r="E22" s="13" t="s">
        <v>4</v>
      </c>
      <c r="F22" s="14">
        <v>116.26</v>
      </c>
      <c r="G22" s="20">
        <f t="shared" si="22"/>
        <v>97.745594999999994</v>
      </c>
      <c r="H22" s="20">
        <f t="shared" si="23"/>
        <v>98.297830000000005</v>
      </c>
      <c r="I22" s="20">
        <f t="shared" si="24"/>
        <v>98.850065000000001</v>
      </c>
      <c r="J22" s="20">
        <f t="shared" si="25"/>
        <v>99.402299999999997</v>
      </c>
      <c r="K22" s="20">
        <f t="shared" si="26"/>
        <v>99.954535000000007</v>
      </c>
      <c r="L22" s="20">
        <f t="shared" si="27"/>
        <v>100.50677</v>
      </c>
      <c r="M22" s="20">
        <f t="shared" si="28"/>
        <v>101.059005</v>
      </c>
      <c r="N22" s="20">
        <f t="shared" si="29"/>
        <v>101.61124000000001</v>
      </c>
      <c r="O22" s="20">
        <f t="shared" si="30"/>
        <v>102.16347500000001</v>
      </c>
      <c r="P22" s="20">
        <f t="shared" si="31"/>
        <v>103.267945</v>
      </c>
      <c r="Q22" s="20">
        <f t="shared" si="32"/>
        <v>104.372415</v>
      </c>
      <c r="R22" s="14">
        <v>199.9</v>
      </c>
      <c r="S22" s="15" t="s">
        <v>22</v>
      </c>
      <c r="T22" s="13" t="s">
        <v>22</v>
      </c>
      <c r="U22" s="13" t="s">
        <v>22</v>
      </c>
      <c r="V22" s="16"/>
      <c r="W22" s="17"/>
    </row>
    <row r="23" spans="1:23" x14ac:dyDescent="0.25">
      <c r="A23" s="13" t="s">
        <v>20</v>
      </c>
      <c r="B23" s="13">
        <v>36733</v>
      </c>
      <c r="C23" s="13" t="s">
        <v>41</v>
      </c>
      <c r="D23" s="13" t="s">
        <v>0</v>
      </c>
      <c r="E23" s="13" t="s">
        <v>4</v>
      </c>
      <c r="F23" s="14">
        <v>127.88</v>
      </c>
      <c r="G23" s="20">
        <f t="shared" si="22"/>
        <v>107.51510999999999</v>
      </c>
      <c r="H23" s="20">
        <f t="shared" si="23"/>
        <v>108.12253999999999</v>
      </c>
      <c r="I23" s="20">
        <f t="shared" si="24"/>
        <v>108.72996999999999</v>
      </c>
      <c r="J23" s="20">
        <f t="shared" si="25"/>
        <v>109.33739999999999</v>
      </c>
      <c r="K23" s="20">
        <f t="shared" si="26"/>
        <v>109.94482999999998</v>
      </c>
      <c r="L23" s="20">
        <f t="shared" si="27"/>
        <v>110.55226</v>
      </c>
      <c r="M23" s="20">
        <f t="shared" si="28"/>
        <v>111.15969</v>
      </c>
      <c r="N23" s="20">
        <f t="shared" si="29"/>
        <v>111.76712000000001</v>
      </c>
      <c r="O23" s="20">
        <f t="shared" si="30"/>
        <v>112.37455</v>
      </c>
      <c r="P23" s="20">
        <f t="shared" si="31"/>
        <v>113.58941</v>
      </c>
      <c r="Q23" s="20">
        <f t="shared" si="32"/>
        <v>114.80426999999999</v>
      </c>
      <c r="R23" s="14">
        <v>219.9</v>
      </c>
      <c r="S23" s="15" t="s">
        <v>22</v>
      </c>
      <c r="T23" s="13" t="s">
        <v>22</v>
      </c>
      <c r="U23" s="13" t="s">
        <v>22</v>
      </c>
      <c r="V23" s="16"/>
      <c r="W23" s="17"/>
    </row>
    <row r="24" spans="1:23" x14ac:dyDescent="0.25">
      <c r="A24" s="13" t="s">
        <v>20</v>
      </c>
      <c r="B24" s="13">
        <v>36895</v>
      </c>
      <c r="C24" s="13" t="s">
        <v>42</v>
      </c>
      <c r="D24" s="13" t="s">
        <v>0</v>
      </c>
      <c r="E24" s="13" t="s">
        <v>4</v>
      </c>
      <c r="F24" s="14">
        <v>116.26</v>
      </c>
      <c r="G24" s="20">
        <f t="shared" si="22"/>
        <v>97.745594999999994</v>
      </c>
      <c r="H24" s="20">
        <f t="shared" si="23"/>
        <v>98.297830000000005</v>
      </c>
      <c r="I24" s="20">
        <f t="shared" si="24"/>
        <v>98.850065000000001</v>
      </c>
      <c r="J24" s="20">
        <f t="shared" si="25"/>
        <v>99.402299999999997</v>
      </c>
      <c r="K24" s="20">
        <f t="shared" si="26"/>
        <v>99.954535000000007</v>
      </c>
      <c r="L24" s="20">
        <f t="shared" si="27"/>
        <v>100.50677</v>
      </c>
      <c r="M24" s="20">
        <f t="shared" si="28"/>
        <v>101.059005</v>
      </c>
      <c r="N24" s="20">
        <f t="shared" si="29"/>
        <v>101.61124000000001</v>
      </c>
      <c r="O24" s="20">
        <f t="shared" si="30"/>
        <v>102.16347500000001</v>
      </c>
      <c r="P24" s="20">
        <f t="shared" si="31"/>
        <v>103.267945</v>
      </c>
      <c r="Q24" s="20">
        <f t="shared" si="32"/>
        <v>104.372415</v>
      </c>
      <c r="R24" s="14">
        <v>199.9</v>
      </c>
      <c r="S24" s="15" t="s">
        <v>22</v>
      </c>
      <c r="T24" s="13" t="s">
        <v>36</v>
      </c>
      <c r="U24" s="13" t="s">
        <v>22</v>
      </c>
      <c r="V24" s="16"/>
      <c r="W24" s="17"/>
    </row>
    <row r="25" spans="1:23" x14ac:dyDescent="0.25">
      <c r="A25" s="2" t="s">
        <v>124</v>
      </c>
      <c r="B25" s="2" t="s">
        <v>101</v>
      </c>
      <c r="C25" s="3" t="s">
        <v>102</v>
      </c>
      <c r="D25" s="3" t="s">
        <v>103</v>
      </c>
      <c r="E25" s="3" t="s">
        <v>104</v>
      </c>
      <c r="F25" s="4" t="s">
        <v>105</v>
      </c>
      <c r="G25" s="4" t="s">
        <v>106</v>
      </c>
      <c r="H25" s="4" t="s">
        <v>107</v>
      </c>
      <c r="I25" s="4" t="s">
        <v>108</v>
      </c>
      <c r="J25" s="4" t="s">
        <v>109</v>
      </c>
      <c r="K25" s="4" t="s">
        <v>110</v>
      </c>
      <c r="L25" s="4" t="s">
        <v>111</v>
      </c>
      <c r="M25" s="4" t="s">
        <v>112</v>
      </c>
      <c r="N25" s="4" t="s">
        <v>113</v>
      </c>
      <c r="O25" s="4" t="s">
        <v>114</v>
      </c>
      <c r="P25" s="4" t="s">
        <v>115</v>
      </c>
      <c r="Q25" s="4" t="s">
        <v>116</v>
      </c>
      <c r="R25" s="4" t="s">
        <v>117</v>
      </c>
      <c r="S25" s="2" t="s">
        <v>118</v>
      </c>
      <c r="T25" s="2" t="s">
        <v>25</v>
      </c>
      <c r="U25" s="2" t="s">
        <v>119</v>
      </c>
      <c r="V25" s="16"/>
      <c r="W25" s="17"/>
    </row>
    <row r="26" spans="1:23" x14ac:dyDescent="0.25">
      <c r="A26" s="13" t="s">
        <v>20</v>
      </c>
      <c r="B26" s="13">
        <v>35963</v>
      </c>
      <c r="C26" s="13" t="s">
        <v>43</v>
      </c>
      <c r="D26" s="13" t="s">
        <v>0</v>
      </c>
      <c r="E26" s="13" t="s">
        <v>5</v>
      </c>
      <c r="F26" s="14">
        <v>93</v>
      </c>
      <c r="G26" s="20">
        <f t="shared" ref="G26:G27" si="33">F26*(1-11.5%)*(1-5%)</f>
        <v>78.189750000000004</v>
      </c>
      <c r="H26" s="20">
        <f t="shared" ref="H26:H27" si="34">F26*(1-11%)*(1-5%)</f>
        <v>78.631499999999988</v>
      </c>
      <c r="I26" s="20">
        <f t="shared" ref="I26:I27" si="35">F26*(1-10.5%)*(1-5%)</f>
        <v>79.073250000000002</v>
      </c>
      <c r="J26" s="20">
        <f t="shared" ref="J26:J27" si="36">F26*(1-10%)*(1-5%)</f>
        <v>79.515000000000001</v>
      </c>
      <c r="K26" s="20">
        <f t="shared" ref="K26:K27" si="37">F26*(1-9.5%)*(1-5%)</f>
        <v>79.95675</v>
      </c>
      <c r="L26" s="20">
        <f t="shared" ref="L26:L27" si="38">F26*(1-9%)*(1-5%)</f>
        <v>80.398499999999999</v>
      </c>
      <c r="M26" s="20">
        <f t="shared" ref="M26:M27" si="39">F26*(1-8.5%)*(1-5%)</f>
        <v>80.840249999999997</v>
      </c>
      <c r="N26" s="20">
        <f t="shared" ref="N26:N27" si="40">F26*(1-8%)*(1-5%)</f>
        <v>81.281999999999996</v>
      </c>
      <c r="O26" s="20">
        <f t="shared" ref="O26:O27" si="41">F26*(1-7.5%)*(1-5%)</f>
        <v>81.723749999999995</v>
      </c>
      <c r="P26" s="20">
        <f t="shared" ref="P26:P27" si="42">F26*(1-6.5%)*(1-5%)</f>
        <v>82.607249999999993</v>
      </c>
      <c r="Q26" s="20">
        <f t="shared" ref="Q26:Q27" si="43">F26*(1-5.5%)*(1-5%)</f>
        <v>83.490749999999991</v>
      </c>
      <c r="R26" s="14">
        <v>159.9</v>
      </c>
      <c r="S26" s="15" t="s">
        <v>22</v>
      </c>
      <c r="T26" s="13" t="s">
        <v>22</v>
      </c>
      <c r="U26" s="13" t="s">
        <v>22</v>
      </c>
      <c r="V26" s="16"/>
      <c r="W26" s="17"/>
    </row>
    <row r="27" spans="1:23" x14ac:dyDescent="0.25">
      <c r="A27" s="13" t="s">
        <v>20</v>
      </c>
      <c r="B27" s="13">
        <v>36114</v>
      </c>
      <c r="C27" s="13" t="s">
        <v>44</v>
      </c>
      <c r="D27" s="13" t="s">
        <v>0</v>
      </c>
      <c r="E27" s="13" t="s">
        <v>5</v>
      </c>
      <c r="F27" s="14">
        <v>139.5</v>
      </c>
      <c r="G27" s="20">
        <f t="shared" si="33"/>
        <v>117.28462499999999</v>
      </c>
      <c r="H27" s="20">
        <f t="shared" si="34"/>
        <v>117.94725</v>
      </c>
      <c r="I27" s="20">
        <f t="shared" si="35"/>
        <v>118.609875</v>
      </c>
      <c r="J27" s="20">
        <f t="shared" si="36"/>
        <v>119.27249999999999</v>
      </c>
      <c r="K27" s="20">
        <f t="shared" si="37"/>
        <v>119.935125</v>
      </c>
      <c r="L27" s="20">
        <f t="shared" si="38"/>
        <v>120.59775</v>
      </c>
      <c r="M27" s="20">
        <f t="shared" si="39"/>
        <v>121.260375</v>
      </c>
      <c r="N27" s="20">
        <f t="shared" si="40"/>
        <v>121.923</v>
      </c>
      <c r="O27" s="20">
        <f t="shared" si="41"/>
        <v>122.58562499999999</v>
      </c>
      <c r="P27" s="20">
        <f t="shared" si="42"/>
        <v>123.910875</v>
      </c>
      <c r="Q27" s="20">
        <f t="shared" si="43"/>
        <v>125.23612499999999</v>
      </c>
      <c r="R27" s="14">
        <v>239.9</v>
      </c>
      <c r="S27" s="15" t="s">
        <v>22</v>
      </c>
      <c r="T27" s="13" t="s">
        <v>22</v>
      </c>
      <c r="U27" s="13" t="s">
        <v>22</v>
      </c>
      <c r="V27" s="16"/>
      <c r="W27" s="17"/>
    </row>
    <row r="28" spans="1:23" x14ac:dyDescent="0.25">
      <c r="A28" s="2" t="s">
        <v>125</v>
      </c>
      <c r="B28" s="2" t="s">
        <v>101</v>
      </c>
      <c r="C28" s="3" t="s">
        <v>102</v>
      </c>
      <c r="D28" s="3" t="s">
        <v>103</v>
      </c>
      <c r="E28" s="3" t="s">
        <v>104</v>
      </c>
      <c r="F28" s="4" t="s">
        <v>105</v>
      </c>
      <c r="G28" s="4" t="s">
        <v>106</v>
      </c>
      <c r="H28" s="4" t="s">
        <v>107</v>
      </c>
      <c r="I28" s="4" t="s">
        <v>108</v>
      </c>
      <c r="J28" s="4" t="s">
        <v>109</v>
      </c>
      <c r="K28" s="4" t="s">
        <v>110</v>
      </c>
      <c r="L28" s="4" t="s">
        <v>111</v>
      </c>
      <c r="M28" s="4" t="s">
        <v>112</v>
      </c>
      <c r="N28" s="4" t="s">
        <v>113</v>
      </c>
      <c r="O28" s="4" t="s">
        <v>114</v>
      </c>
      <c r="P28" s="4" t="s">
        <v>115</v>
      </c>
      <c r="Q28" s="4" t="s">
        <v>116</v>
      </c>
      <c r="R28" s="4" t="s">
        <v>117</v>
      </c>
      <c r="S28" s="2" t="s">
        <v>118</v>
      </c>
      <c r="T28" s="2" t="s">
        <v>25</v>
      </c>
      <c r="U28" s="2" t="s">
        <v>119</v>
      </c>
      <c r="V28" s="16"/>
      <c r="W28" s="17"/>
    </row>
    <row r="29" spans="1:23" x14ac:dyDescent="0.25">
      <c r="A29" s="13" t="s">
        <v>20</v>
      </c>
      <c r="B29" s="13">
        <v>35859</v>
      </c>
      <c r="C29" s="13" t="s">
        <v>45</v>
      </c>
      <c r="D29" s="13" t="s">
        <v>0</v>
      </c>
      <c r="E29" s="13" t="s">
        <v>6</v>
      </c>
      <c r="F29" s="14">
        <v>145.32</v>
      </c>
      <c r="G29" s="20">
        <f t="shared" ref="G29:G36" si="44">F29*(1-11.5%)*(1-5%)</f>
        <v>122.17778999999997</v>
      </c>
      <c r="H29" s="20">
        <f t="shared" ref="H29:H36" si="45">F29*(1-11%)*(1-5%)</f>
        <v>122.86806</v>
      </c>
      <c r="I29" s="20">
        <f t="shared" ref="I29:I36" si="46">F29*(1-10.5%)*(1-5%)</f>
        <v>123.55832999999998</v>
      </c>
      <c r="J29" s="20">
        <f t="shared" ref="J29:J36" si="47">F29*(1-10%)*(1-5%)</f>
        <v>124.24860000000001</v>
      </c>
      <c r="K29" s="20">
        <f t="shared" ref="K29:K36" si="48">F29*(1-9.5%)*(1-5%)</f>
        <v>124.93886999999999</v>
      </c>
      <c r="L29" s="20">
        <f t="shared" ref="L29:L36" si="49">F29*(1-9%)*(1-5%)</f>
        <v>125.62913999999999</v>
      </c>
      <c r="M29" s="20">
        <f t="shared" ref="M29:M36" si="50">F29*(1-8.5%)*(1-5%)</f>
        <v>126.31941</v>
      </c>
      <c r="N29" s="20">
        <f t="shared" ref="N29:N36" si="51">F29*(1-8%)*(1-5%)</f>
        <v>127.00967999999999</v>
      </c>
      <c r="O29" s="20">
        <f t="shared" ref="O29:O36" si="52">F29*(1-7.5%)*(1-5%)</f>
        <v>127.69994999999999</v>
      </c>
      <c r="P29" s="20">
        <f t="shared" ref="P29:P36" si="53">F29*(1-6.5%)*(1-5%)</f>
        <v>129.08049</v>
      </c>
      <c r="Q29" s="20">
        <f t="shared" ref="Q29:Q36" si="54">F29*(1-5.5%)*(1-5%)</f>
        <v>130.46102999999997</v>
      </c>
      <c r="R29" s="14">
        <v>249.9</v>
      </c>
      <c r="S29" s="15" t="s">
        <v>22</v>
      </c>
      <c r="T29" s="13" t="s">
        <v>22</v>
      </c>
      <c r="U29" s="13" t="s">
        <v>22</v>
      </c>
      <c r="V29" s="16"/>
      <c r="W29" s="17"/>
    </row>
    <row r="30" spans="1:23" x14ac:dyDescent="0.25">
      <c r="A30" s="13" t="s">
        <v>20</v>
      </c>
      <c r="B30" s="13">
        <v>35977</v>
      </c>
      <c r="C30" s="13" t="s">
        <v>46</v>
      </c>
      <c r="D30" s="13" t="s">
        <v>0</v>
      </c>
      <c r="E30" s="13" t="s">
        <v>6</v>
      </c>
      <c r="F30" s="14">
        <v>162.76</v>
      </c>
      <c r="G30" s="20">
        <f t="shared" si="44"/>
        <v>136.84046999999998</v>
      </c>
      <c r="H30" s="20">
        <f t="shared" si="45"/>
        <v>137.61358000000001</v>
      </c>
      <c r="I30" s="20">
        <f t="shared" si="46"/>
        <v>138.38668999999999</v>
      </c>
      <c r="J30" s="20">
        <f t="shared" si="47"/>
        <v>139.15979999999999</v>
      </c>
      <c r="K30" s="20">
        <f t="shared" si="48"/>
        <v>139.93290999999999</v>
      </c>
      <c r="L30" s="20">
        <f t="shared" si="49"/>
        <v>140.70602</v>
      </c>
      <c r="M30" s="20">
        <f t="shared" si="50"/>
        <v>141.47913</v>
      </c>
      <c r="N30" s="20">
        <f t="shared" si="51"/>
        <v>142.25224</v>
      </c>
      <c r="O30" s="20">
        <f t="shared" si="52"/>
        <v>143.02535</v>
      </c>
      <c r="P30" s="20">
        <f t="shared" si="53"/>
        <v>144.57156999999998</v>
      </c>
      <c r="Q30" s="20">
        <f t="shared" si="54"/>
        <v>146.11778999999996</v>
      </c>
      <c r="R30" s="14">
        <v>279.89999999999998</v>
      </c>
      <c r="S30" s="15" t="s">
        <v>22</v>
      </c>
      <c r="T30" s="13" t="s">
        <v>22</v>
      </c>
      <c r="U30" s="13" t="s">
        <v>22</v>
      </c>
      <c r="V30" s="16"/>
      <c r="W30" s="17"/>
    </row>
    <row r="31" spans="1:23" x14ac:dyDescent="0.25">
      <c r="A31" s="13" t="s">
        <v>20</v>
      </c>
      <c r="B31" s="13">
        <v>36088</v>
      </c>
      <c r="C31" s="13" t="s">
        <v>47</v>
      </c>
      <c r="D31" s="13" t="s">
        <v>0</v>
      </c>
      <c r="E31" s="13" t="s">
        <v>6</v>
      </c>
      <c r="F31" s="14">
        <v>145.32</v>
      </c>
      <c r="G31" s="20">
        <f t="shared" si="44"/>
        <v>122.17778999999997</v>
      </c>
      <c r="H31" s="20">
        <f t="shared" si="45"/>
        <v>122.86806</v>
      </c>
      <c r="I31" s="20">
        <f t="shared" si="46"/>
        <v>123.55832999999998</v>
      </c>
      <c r="J31" s="20">
        <f t="shared" si="47"/>
        <v>124.24860000000001</v>
      </c>
      <c r="K31" s="20">
        <f t="shared" si="48"/>
        <v>124.93886999999999</v>
      </c>
      <c r="L31" s="20">
        <f t="shared" si="49"/>
        <v>125.62913999999999</v>
      </c>
      <c r="M31" s="20">
        <f t="shared" si="50"/>
        <v>126.31941</v>
      </c>
      <c r="N31" s="20">
        <f t="shared" si="51"/>
        <v>127.00967999999999</v>
      </c>
      <c r="O31" s="20">
        <f t="shared" si="52"/>
        <v>127.69994999999999</v>
      </c>
      <c r="P31" s="20">
        <f t="shared" si="53"/>
        <v>129.08049</v>
      </c>
      <c r="Q31" s="20">
        <f t="shared" si="54"/>
        <v>130.46102999999997</v>
      </c>
      <c r="R31" s="14">
        <v>249.9</v>
      </c>
      <c r="S31" s="15" t="s">
        <v>22</v>
      </c>
      <c r="T31" s="13" t="s">
        <v>22</v>
      </c>
      <c r="U31" s="13" t="s">
        <v>22</v>
      </c>
      <c r="V31" s="16"/>
      <c r="W31" s="17"/>
    </row>
    <row r="32" spans="1:23" x14ac:dyDescent="0.25">
      <c r="A32" s="13" t="s">
        <v>20</v>
      </c>
      <c r="B32" s="13">
        <v>36106</v>
      </c>
      <c r="C32" s="13" t="s">
        <v>48</v>
      </c>
      <c r="D32" s="13" t="s">
        <v>0</v>
      </c>
      <c r="E32" s="13" t="s">
        <v>6</v>
      </c>
      <c r="F32" s="14">
        <v>209.26</v>
      </c>
      <c r="G32" s="20">
        <f t="shared" si="44"/>
        <v>175.93534499999998</v>
      </c>
      <c r="H32" s="20">
        <f t="shared" si="45"/>
        <v>176.92932999999999</v>
      </c>
      <c r="I32" s="20">
        <f t="shared" si="46"/>
        <v>177.923315</v>
      </c>
      <c r="J32" s="20">
        <f t="shared" si="47"/>
        <v>178.91729999999998</v>
      </c>
      <c r="K32" s="20">
        <f t="shared" si="48"/>
        <v>179.91128499999999</v>
      </c>
      <c r="L32" s="20">
        <f t="shared" si="49"/>
        <v>180.90527</v>
      </c>
      <c r="M32" s="20">
        <f t="shared" si="50"/>
        <v>181.89925500000001</v>
      </c>
      <c r="N32" s="20">
        <f t="shared" si="51"/>
        <v>182.89323999999999</v>
      </c>
      <c r="O32" s="20">
        <f t="shared" si="52"/>
        <v>183.887225</v>
      </c>
      <c r="P32" s="20">
        <f t="shared" si="53"/>
        <v>185.87519499999999</v>
      </c>
      <c r="Q32" s="20">
        <f t="shared" si="54"/>
        <v>187.86316499999998</v>
      </c>
      <c r="R32" s="14">
        <v>359.9</v>
      </c>
      <c r="S32" s="15" t="s">
        <v>22</v>
      </c>
      <c r="T32" s="13" t="s">
        <v>22</v>
      </c>
      <c r="U32" s="13" t="s">
        <v>22</v>
      </c>
      <c r="V32" s="16"/>
      <c r="W32" s="17"/>
    </row>
    <row r="33" spans="1:23" x14ac:dyDescent="0.25">
      <c r="A33" s="13" t="s">
        <v>20</v>
      </c>
      <c r="B33" s="13">
        <v>36158</v>
      </c>
      <c r="C33" s="13" t="s">
        <v>49</v>
      </c>
      <c r="D33" s="13" t="s">
        <v>0</v>
      </c>
      <c r="E33" s="13" t="s">
        <v>6</v>
      </c>
      <c r="F33" s="14">
        <v>168.57</v>
      </c>
      <c r="G33" s="20">
        <f t="shared" si="44"/>
        <v>141.72522749999999</v>
      </c>
      <c r="H33" s="20">
        <f t="shared" si="45"/>
        <v>142.525935</v>
      </c>
      <c r="I33" s="20">
        <f t="shared" si="46"/>
        <v>143.32664249999999</v>
      </c>
      <c r="J33" s="20">
        <f t="shared" si="47"/>
        <v>144.12734999999998</v>
      </c>
      <c r="K33" s="20">
        <f t="shared" si="48"/>
        <v>144.92805749999999</v>
      </c>
      <c r="L33" s="20">
        <f t="shared" si="49"/>
        <v>145.72876499999998</v>
      </c>
      <c r="M33" s="20">
        <f t="shared" si="50"/>
        <v>146.5294725</v>
      </c>
      <c r="N33" s="20">
        <f t="shared" si="51"/>
        <v>147.33017999999998</v>
      </c>
      <c r="O33" s="20">
        <f t="shared" si="52"/>
        <v>148.1308875</v>
      </c>
      <c r="P33" s="20">
        <f t="shared" si="53"/>
        <v>149.7323025</v>
      </c>
      <c r="Q33" s="20">
        <f t="shared" si="54"/>
        <v>151.33371749999998</v>
      </c>
      <c r="R33" s="14">
        <v>289.89999999999998</v>
      </c>
      <c r="S33" s="15" t="s">
        <v>22</v>
      </c>
      <c r="T33" s="13" t="s">
        <v>36</v>
      </c>
      <c r="U33" s="13" t="s">
        <v>22</v>
      </c>
      <c r="V33" s="16"/>
      <c r="W33" s="17"/>
    </row>
    <row r="34" spans="1:23" x14ac:dyDescent="0.25">
      <c r="A34" s="13" t="s">
        <v>20</v>
      </c>
      <c r="B34" s="13">
        <v>36854</v>
      </c>
      <c r="C34" s="13" t="s">
        <v>50</v>
      </c>
      <c r="D34" s="13" t="s">
        <v>0</v>
      </c>
      <c r="E34" s="13" t="s">
        <v>6</v>
      </c>
      <c r="F34" s="14">
        <v>174.38</v>
      </c>
      <c r="G34" s="20">
        <f t="shared" si="44"/>
        <v>146.60998499999999</v>
      </c>
      <c r="H34" s="20">
        <f t="shared" si="45"/>
        <v>147.43828999999997</v>
      </c>
      <c r="I34" s="20">
        <f t="shared" si="46"/>
        <v>148.266595</v>
      </c>
      <c r="J34" s="20">
        <f t="shared" si="47"/>
        <v>149.0949</v>
      </c>
      <c r="K34" s="20">
        <f t="shared" si="48"/>
        <v>149.923205</v>
      </c>
      <c r="L34" s="20">
        <f t="shared" si="49"/>
        <v>150.75151</v>
      </c>
      <c r="M34" s="20">
        <f t="shared" si="50"/>
        <v>151.579815</v>
      </c>
      <c r="N34" s="20">
        <f t="shared" si="51"/>
        <v>152.40812</v>
      </c>
      <c r="O34" s="20">
        <f t="shared" si="52"/>
        <v>153.236425</v>
      </c>
      <c r="P34" s="20">
        <f t="shared" si="53"/>
        <v>154.893035</v>
      </c>
      <c r="Q34" s="20">
        <f t="shared" si="54"/>
        <v>156.54964499999997</v>
      </c>
      <c r="R34" s="14">
        <v>299.89999999999998</v>
      </c>
      <c r="S34" s="15" t="s">
        <v>22</v>
      </c>
      <c r="T34" s="13" t="s">
        <v>22</v>
      </c>
      <c r="U34" s="13" t="s">
        <v>22</v>
      </c>
      <c r="V34" s="16"/>
      <c r="W34" s="17"/>
    </row>
    <row r="35" spans="1:23" x14ac:dyDescent="0.25">
      <c r="A35" s="13" t="s">
        <v>20</v>
      </c>
      <c r="B35" s="13">
        <v>36976</v>
      </c>
      <c r="C35" s="13" t="s">
        <v>51</v>
      </c>
      <c r="D35" s="13" t="s">
        <v>0</v>
      </c>
      <c r="E35" s="13" t="s">
        <v>6</v>
      </c>
      <c r="F35" s="14">
        <v>174.38</v>
      </c>
      <c r="G35" s="20">
        <f t="shared" si="44"/>
        <v>146.60998499999999</v>
      </c>
      <c r="H35" s="20">
        <f t="shared" si="45"/>
        <v>147.43828999999997</v>
      </c>
      <c r="I35" s="20">
        <f t="shared" si="46"/>
        <v>148.266595</v>
      </c>
      <c r="J35" s="20">
        <f t="shared" si="47"/>
        <v>149.0949</v>
      </c>
      <c r="K35" s="20">
        <f t="shared" si="48"/>
        <v>149.923205</v>
      </c>
      <c r="L35" s="20">
        <f t="shared" si="49"/>
        <v>150.75151</v>
      </c>
      <c r="M35" s="20">
        <f t="shared" si="50"/>
        <v>151.579815</v>
      </c>
      <c r="N35" s="20">
        <f t="shared" si="51"/>
        <v>152.40812</v>
      </c>
      <c r="O35" s="20">
        <f t="shared" si="52"/>
        <v>153.236425</v>
      </c>
      <c r="P35" s="20">
        <f t="shared" si="53"/>
        <v>154.893035</v>
      </c>
      <c r="Q35" s="20">
        <f t="shared" si="54"/>
        <v>156.54964499999997</v>
      </c>
      <c r="R35" s="14">
        <v>299.89999999999998</v>
      </c>
      <c r="S35" s="15" t="s">
        <v>22</v>
      </c>
      <c r="T35" s="13" t="s">
        <v>22</v>
      </c>
      <c r="U35" s="13" t="s">
        <v>22</v>
      </c>
      <c r="V35" s="16"/>
      <c r="W35" s="17"/>
    </row>
    <row r="36" spans="1:23" x14ac:dyDescent="0.25">
      <c r="A36" s="13" t="s">
        <v>20</v>
      </c>
      <c r="B36" s="13">
        <v>37824</v>
      </c>
      <c r="C36" s="13" t="s">
        <v>52</v>
      </c>
      <c r="D36" s="13" t="s">
        <v>0</v>
      </c>
      <c r="E36" s="13" t="s">
        <v>6</v>
      </c>
      <c r="F36" s="14">
        <v>162.76</v>
      </c>
      <c r="G36" s="20">
        <f t="shared" si="44"/>
        <v>136.84046999999998</v>
      </c>
      <c r="H36" s="20">
        <f t="shared" si="45"/>
        <v>137.61358000000001</v>
      </c>
      <c r="I36" s="20">
        <f t="shared" si="46"/>
        <v>138.38668999999999</v>
      </c>
      <c r="J36" s="20">
        <f t="shared" si="47"/>
        <v>139.15979999999999</v>
      </c>
      <c r="K36" s="20">
        <f t="shared" si="48"/>
        <v>139.93290999999999</v>
      </c>
      <c r="L36" s="20">
        <f t="shared" si="49"/>
        <v>140.70602</v>
      </c>
      <c r="M36" s="20">
        <f t="shared" si="50"/>
        <v>141.47913</v>
      </c>
      <c r="N36" s="20">
        <f t="shared" si="51"/>
        <v>142.25224</v>
      </c>
      <c r="O36" s="20">
        <f t="shared" si="52"/>
        <v>143.02535</v>
      </c>
      <c r="P36" s="20">
        <f t="shared" si="53"/>
        <v>144.57156999999998</v>
      </c>
      <c r="Q36" s="20">
        <f t="shared" si="54"/>
        <v>146.11778999999996</v>
      </c>
      <c r="R36" s="14">
        <v>279.89999999999998</v>
      </c>
      <c r="S36" s="15" t="s">
        <v>22</v>
      </c>
      <c r="T36" s="13" t="s">
        <v>22</v>
      </c>
      <c r="U36" s="13" t="s">
        <v>22</v>
      </c>
      <c r="V36" s="16"/>
      <c r="W36" s="17"/>
    </row>
    <row r="37" spans="1:23" x14ac:dyDescent="0.25">
      <c r="A37" s="2" t="s">
        <v>126</v>
      </c>
      <c r="B37" s="2" t="s">
        <v>101</v>
      </c>
      <c r="C37" s="3" t="s">
        <v>102</v>
      </c>
      <c r="D37" s="3" t="s">
        <v>103</v>
      </c>
      <c r="E37" s="3" t="s">
        <v>104</v>
      </c>
      <c r="F37" s="4" t="s">
        <v>105</v>
      </c>
      <c r="G37" s="4" t="s">
        <v>106</v>
      </c>
      <c r="H37" s="4" t="s">
        <v>107</v>
      </c>
      <c r="I37" s="4" t="s">
        <v>108</v>
      </c>
      <c r="J37" s="4" t="s">
        <v>109</v>
      </c>
      <c r="K37" s="4" t="s">
        <v>110</v>
      </c>
      <c r="L37" s="4" t="s">
        <v>111</v>
      </c>
      <c r="M37" s="4" t="s">
        <v>112</v>
      </c>
      <c r="N37" s="4" t="s">
        <v>113</v>
      </c>
      <c r="O37" s="4" t="s">
        <v>114</v>
      </c>
      <c r="P37" s="4" t="s">
        <v>115</v>
      </c>
      <c r="Q37" s="4" t="s">
        <v>116</v>
      </c>
      <c r="R37" s="4" t="s">
        <v>117</v>
      </c>
      <c r="S37" s="2" t="s">
        <v>118</v>
      </c>
      <c r="T37" s="2" t="s">
        <v>25</v>
      </c>
      <c r="U37" s="2" t="s">
        <v>119</v>
      </c>
      <c r="V37" s="16"/>
      <c r="W37" s="17"/>
    </row>
    <row r="38" spans="1:23" x14ac:dyDescent="0.25">
      <c r="A38" s="13" t="s">
        <v>20</v>
      </c>
      <c r="B38" s="13">
        <v>36135</v>
      </c>
      <c r="C38" s="13" t="s">
        <v>53</v>
      </c>
      <c r="D38" s="13" t="s">
        <v>0</v>
      </c>
      <c r="E38" s="13" t="s">
        <v>7</v>
      </c>
      <c r="F38" s="14">
        <v>174.38</v>
      </c>
      <c r="G38" s="20">
        <f t="shared" ref="G38" si="55">F38*(1-11.5%)*(1-5%)</f>
        <v>146.60998499999999</v>
      </c>
      <c r="H38" s="20">
        <f t="shared" ref="H38" si="56">F38*(1-11%)*(1-5%)</f>
        <v>147.43828999999997</v>
      </c>
      <c r="I38" s="20">
        <f t="shared" ref="I38" si="57">F38*(1-10.5%)*(1-5%)</f>
        <v>148.266595</v>
      </c>
      <c r="J38" s="20">
        <f t="shared" ref="J38" si="58">F38*(1-10%)*(1-5%)</f>
        <v>149.0949</v>
      </c>
      <c r="K38" s="20">
        <f t="shared" ref="K38" si="59">F38*(1-9.5%)*(1-5%)</f>
        <v>149.923205</v>
      </c>
      <c r="L38" s="20">
        <f t="shared" ref="L38" si="60">F38*(1-9%)*(1-5%)</f>
        <v>150.75151</v>
      </c>
      <c r="M38" s="20">
        <f t="shared" ref="M38" si="61">F38*(1-8.5%)*(1-5%)</f>
        <v>151.579815</v>
      </c>
      <c r="N38" s="20">
        <f t="shared" ref="N38" si="62">F38*(1-8%)*(1-5%)</f>
        <v>152.40812</v>
      </c>
      <c r="O38" s="20">
        <f t="shared" ref="O38" si="63">F38*(1-7.5%)*(1-5%)</f>
        <v>153.236425</v>
      </c>
      <c r="P38" s="20">
        <f t="shared" ref="P38" si="64">F38*(1-6.5%)*(1-5%)</f>
        <v>154.893035</v>
      </c>
      <c r="Q38" s="20">
        <f t="shared" ref="Q38" si="65">F38*(1-5.5%)*(1-5%)</f>
        <v>156.54964499999997</v>
      </c>
      <c r="R38" s="14">
        <v>299.89999999999998</v>
      </c>
      <c r="S38" s="15" t="s">
        <v>22</v>
      </c>
      <c r="T38" s="13" t="s">
        <v>22</v>
      </c>
      <c r="U38" s="13" t="s">
        <v>22</v>
      </c>
      <c r="V38" s="16"/>
      <c r="W38" s="17"/>
    </row>
    <row r="39" spans="1:23" x14ac:dyDescent="0.25">
      <c r="A39" s="2" t="s">
        <v>127</v>
      </c>
      <c r="B39" s="2" t="s">
        <v>101</v>
      </c>
      <c r="C39" s="3" t="s">
        <v>102</v>
      </c>
      <c r="D39" s="3" t="s">
        <v>103</v>
      </c>
      <c r="E39" s="3" t="s">
        <v>104</v>
      </c>
      <c r="F39" s="4" t="s">
        <v>105</v>
      </c>
      <c r="G39" s="4" t="s">
        <v>106</v>
      </c>
      <c r="H39" s="4" t="s">
        <v>107</v>
      </c>
      <c r="I39" s="4" t="s">
        <v>108</v>
      </c>
      <c r="J39" s="4" t="s">
        <v>109</v>
      </c>
      <c r="K39" s="4" t="s">
        <v>110</v>
      </c>
      <c r="L39" s="4" t="s">
        <v>111</v>
      </c>
      <c r="M39" s="4" t="s">
        <v>112</v>
      </c>
      <c r="N39" s="4" t="s">
        <v>113</v>
      </c>
      <c r="O39" s="4" t="s">
        <v>114</v>
      </c>
      <c r="P39" s="4" t="s">
        <v>115</v>
      </c>
      <c r="Q39" s="4" t="s">
        <v>116</v>
      </c>
      <c r="R39" s="4" t="s">
        <v>117</v>
      </c>
      <c r="S39" s="2" t="s">
        <v>118</v>
      </c>
      <c r="T39" s="2" t="s">
        <v>25</v>
      </c>
      <c r="U39" s="2" t="s">
        <v>119</v>
      </c>
      <c r="V39" s="16"/>
      <c r="W39" s="17"/>
    </row>
    <row r="40" spans="1:23" x14ac:dyDescent="0.25">
      <c r="A40" s="13" t="s">
        <v>20</v>
      </c>
      <c r="B40" s="13">
        <v>35785</v>
      </c>
      <c r="C40" s="13" t="s">
        <v>54</v>
      </c>
      <c r="D40" s="13" t="s">
        <v>0</v>
      </c>
      <c r="E40" s="13" t="s">
        <v>8</v>
      </c>
      <c r="F40" s="14">
        <v>110.44</v>
      </c>
      <c r="G40" s="20">
        <f t="shared" ref="G40" si="66">F40*(1-11.5%)*(1-5%)</f>
        <v>92.852429999999998</v>
      </c>
      <c r="H40" s="20">
        <f t="shared" ref="H40" si="67">F40*(1-11%)*(1-5%)</f>
        <v>93.377020000000002</v>
      </c>
      <c r="I40" s="20">
        <f t="shared" ref="I40" si="68">F40*(1-10.5%)*(1-5%)</f>
        <v>93.901609999999991</v>
      </c>
      <c r="J40" s="20">
        <f t="shared" ref="J40" si="69">F40*(1-10%)*(1-5%)</f>
        <v>94.426199999999994</v>
      </c>
      <c r="K40" s="20">
        <f t="shared" ref="K40" si="70">F40*(1-9.5%)*(1-5%)</f>
        <v>94.950789999999998</v>
      </c>
      <c r="L40" s="20">
        <f t="shared" ref="L40" si="71">F40*(1-9%)*(1-5%)</f>
        <v>95.475380000000001</v>
      </c>
      <c r="M40" s="20">
        <f t="shared" ref="M40" si="72">F40*(1-8.5%)*(1-5%)</f>
        <v>95.99996999999999</v>
      </c>
      <c r="N40" s="20">
        <f t="shared" ref="N40" si="73">F40*(1-8%)*(1-5%)</f>
        <v>96.524559999999994</v>
      </c>
      <c r="O40" s="20">
        <f t="shared" ref="O40" si="74">F40*(1-7.5%)*(1-5%)</f>
        <v>97.049149999999997</v>
      </c>
      <c r="P40" s="20">
        <f t="shared" ref="P40" si="75">F40*(1-6.5%)*(1-5%)</f>
        <v>98.098330000000004</v>
      </c>
      <c r="Q40" s="20">
        <f t="shared" ref="Q40" si="76">F40*(1-5.5%)*(1-5%)</f>
        <v>99.147509999999983</v>
      </c>
      <c r="R40" s="14">
        <v>189.9</v>
      </c>
      <c r="S40" s="15" t="s">
        <v>22</v>
      </c>
      <c r="T40" s="13" t="s">
        <v>22</v>
      </c>
      <c r="U40" s="13" t="s">
        <v>22</v>
      </c>
      <c r="V40" s="16"/>
      <c r="W40" s="17"/>
    </row>
    <row r="41" spans="1:23" x14ac:dyDescent="0.25">
      <c r="A41" s="2" t="s">
        <v>128</v>
      </c>
      <c r="B41" s="2" t="s">
        <v>101</v>
      </c>
      <c r="C41" s="3" t="s">
        <v>102</v>
      </c>
      <c r="D41" s="3" t="s">
        <v>103</v>
      </c>
      <c r="E41" s="3" t="s">
        <v>104</v>
      </c>
      <c r="F41" s="4" t="s">
        <v>105</v>
      </c>
      <c r="G41" s="4" t="s">
        <v>106</v>
      </c>
      <c r="H41" s="4" t="s">
        <v>107</v>
      </c>
      <c r="I41" s="4" t="s">
        <v>108</v>
      </c>
      <c r="J41" s="4" t="s">
        <v>109</v>
      </c>
      <c r="K41" s="4" t="s">
        <v>110</v>
      </c>
      <c r="L41" s="4" t="s">
        <v>111</v>
      </c>
      <c r="M41" s="4" t="s">
        <v>112</v>
      </c>
      <c r="N41" s="4" t="s">
        <v>113</v>
      </c>
      <c r="O41" s="4" t="s">
        <v>114</v>
      </c>
      <c r="P41" s="4" t="s">
        <v>115</v>
      </c>
      <c r="Q41" s="4" t="s">
        <v>116</v>
      </c>
      <c r="R41" s="4" t="s">
        <v>117</v>
      </c>
      <c r="S41" s="2" t="s">
        <v>118</v>
      </c>
      <c r="T41" s="2" t="s">
        <v>25</v>
      </c>
      <c r="U41" s="2" t="s">
        <v>119</v>
      </c>
      <c r="V41" s="16"/>
      <c r="W41" s="17"/>
    </row>
    <row r="42" spans="1:23" x14ac:dyDescent="0.25">
      <c r="A42" s="13" t="s">
        <v>20</v>
      </c>
      <c r="B42" s="13">
        <v>36131</v>
      </c>
      <c r="C42" s="13" t="s">
        <v>55</v>
      </c>
      <c r="D42" s="13" t="s">
        <v>0</v>
      </c>
      <c r="E42" s="13" t="s">
        <v>9</v>
      </c>
      <c r="F42" s="14">
        <v>203.44</v>
      </c>
      <c r="G42" s="20">
        <f t="shared" ref="G42" si="77">F42*(1-11.5%)*(1-5%)</f>
        <v>171.04218</v>
      </c>
      <c r="H42" s="20">
        <f t="shared" ref="H42" si="78">F42*(1-11%)*(1-5%)</f>
        <v>172.00852</v>
      </c>
      <c r="I42" s="20">
        <f t="shared" ref="I42" si="79">F42*(1-10.5%)*(1-5%)</f>
        <v>172.97486000000001</v>
      </c>
      <c r="J42" s="20">
        <f t="shared" ref="J42" si="80">F42*(1-10%)*(1-5%)</f>
        <v>173.94120000000001</v>
      </c>
      <c r="K42" s="20">
        <f t="shared" ref="K42" si="81">F42*(1-9.5%)*(1-5%)</f>
        <v>174.90754000000001</v>
      </c>
      <c r="L42" s="20">
        <f t="shared" ref="L42" si="82">F42*(1-9%)*(1-5%)</f>
        <v>175.87388000000001</v>
      </c>
      <c r="M42" s="20">
        <f t="shared" ref="M42" si="83">F42*(1-8.5%)*(1-5%)</f>
        <v>176.84022000000002</v>
      </c>
      <c r="N42" s="20">
        <f t="shared" ref="N42" si="84">F42*(1-8%)*(1-5%)</f>
        <v>177.80656000000002</v>
      </c>
      <c r="O42" s="20">
        <f t="shared" ref="O42" si="85">F42*(1-7.5%)*(1-5%)</f>
        <v>178.77290000000002</v>
      </c>
      <c r="P42" s="20">
        <f t="shared" ref="P42" si="86">F42*(1-6.5%)*(1-5%)</f>
        <v>180.70558000000003</v>
      </c>
      <c r="Q42" s="20">
        <f t="shared" ref="Q42" si="87">F42*(1-5.5%)*(1-5%)</f>
        <v>182.63826</v>
      </c>
      <c r="R42" s="14">
        <v>349.9</v>
      </c>
      <c r="S42" s="15" t="s">
        <v>22</v>
      </c>
      <c r="T42" s="13" t="s">
        <v>22</v>
      </c>
      <c r="U42" s="13" t="s">
        <v>22</v>
      </c>
      <c r="V42" s="16"/>
      <c r="W42" s="17"/>
    </row>
    <row r="43" spans="1:23" x14ac:dyDescent="0.25">
      <c r="A43" s="2" t="s">
        <v>129</v>
      </c>
      <c r="B43" s="2" t="s">
        <v>101</v>
      </c>
      <c r="C43" s="3" t="s">
        <v>102</v>
      </c>
      <c r="D43" s="3" t="s">
        <v>103</v>
      </c>
      <c r="E43" s="3" t="s">
        <v>104</v>
      </c>
      <c r="F43" s="4" t="s">
        <v>105</v>
      </c>
      <c r="G43" s="4" t="s">
        <v>106</v>
      </c>
      <c r="H43" s="4" t="s">
        <v>107</v>
      </c>
      <c r="I43" s="4" t="s">
        <v>108</v>
      </c>
      <c r="J43" s="4" t="s">
        <v>109</v>
      </c>
      <c r="K43" s="4" t="s">
        <v>110</v>
      </c>
      <c r="L43" s="4" t="s">
        <v>111</v>
      </c>
      <c r="M43" s="4" t="s">
        <v>112</v>
      </c>
      <c r="N43" s="4" t="s">
        <v>113</v>
      </c>
      <c r="O43" s="4" t="s">
        <v>114</v>
      </c>
      <c r="P43" s="4" t="s">
        <v>115</v>
      </c>
      <c r="Q43" s="4" t="s">
        <v>116</v>
      </c>
      <c r="R43" s="4" t="s">
        <v>117</v>
      </c>
      <c r="S43" s="2" t="s">
        <v>118</v>
      </c>
      <c r="T43" s="2" t="s">
        <v>25</v>
      </c>
      <c r="U43" s="2" t="s">
        <v>119</v>
      </c>
      <c r="V43" s="16"/>
      <c r="W43" s="17"/>
    </row>
    <row r="44" spans="1:23" x14ac:dyDescent="0.25">
      <c r="A44" s="13" t="s">
        <v>20</v>
      </c>
      <c r="B44" s="13">
        <v>36107</v>
      </c>
      <c r="C44" s="13" t="s">
        <v>56</v>
      </c>
      <c r="D44" s="13" t="s">
        <v>0</v>
      </c>
      <c r="E44" s="13" t="s">
        <v>10</v>
      </c>
      <c r="F44" s="14">
        <v>133.69</v>
      </c>
      <c r="G44" s="20">
        <f t="shared" ref="G44" si="88">F44*(1-11.5%)*(1-5%)</f>
        <v>112.3998675</v>
      </c>
      <c r="H44" s="20">
        <f t="shared" ref="H44" si="89">F44*(1-11%)*(1-5%)</f>
        <v>113.03489499999999</v>
      </c>
      <c r="I44" s="20">
        <f t="shared" ref="I44" si="90">F44*(1-10.5%)*(1-5%)</f>
        <v>113.6699225</v>
      </c>
      <c r="J44" s="20">
        <f t="shared" ref="J44" si="91">F44*(1-10%)*(1-5%)</f>
        <v>114.30494999999999</v>
      </c>
      <c r="K44" s="20">
        <f t="shared" ref="K44" si="92">F44*(1-9.5%)*(1-5%)</f>
        <v>114.9399775</v>
      </c>
      <c r="L44" s="20">
        <f t="shared" ref="L44" si="93">F44*(1-9%)*(1-5%)</f>
        <v>115.57500499999999</v>
      </c>
      <c r="M44" s="20">
        <f t="shared" ref="M44" si="94">F44*(1-8.5%)*(1-5%)</f>
        <v>116.2100325</v>
      </c>
      <c r="N44" s="20">
        <f t="shared" ref="N44" si="95">F44*(1-8%)*(1-5%)</f>
        <v>116.84505999999999</v>
      </c>
      <c r="O44" s="20">
        <f t="shared" ref="O44" si="96">F44*(1-7.5%)*(1-5%)</f>
        <v>117.4800875</v>
      </c>
      <c r="P44" s="20">
        <f t="shared" ref="P44" si="97">F44*(1-6.5%)*(1-5%)</f>
        <v>118.7501425</v>
      </c>
      <c r="Q44" s="20">
        <f t="shared" ref="Q44" si="98">F44*(1-5.5%)*(1-5%)</f>
        <v>120.02019749999998</v>
      </c>
      <c r="R44" s="14">
        <v>229.9</v>
      </c>
      <c r="S44" s="15" t="s">
        <v>22</v>
      </c>
      <c r="T44" s="13" t="s">
        <v>22</v>
      </c>
      <c r="U44" s="13" t="s">
        <v>22</v>
      </c>
      <c r="V44" s="16"/>
      <c r="W44" s="17"/>
    </row>
    <row r="45" spans="1:23" x14ac:dyDescent="0.25">
      <c r="A45" s="2" t="s">
        <v>130</v>
      </c>
      <c r="B45" s="2" t="s">
        <v>101</v>
      </c>
      <c r="C45" s="3" t="s">
        <v>102</v>
      </c>
      <c r="D45" s="3" t="s">
        <v>103</v>
      </c>
      <c r="E45" s="3" t="s">
        <v>104</v>
      </c>
      <c r="F45" s="4" t="s">
        <v>105</v>
      </c>
      <c r="G45" s="4" t="s">
        <v>106</v>
      </c>
      <c r="H45" s="4" t="s">
        <v>107</v>
      </c>
      <c r="I45" s="4" t="s">
        <v>108</v>
      </c>
      <c r="J45" s="4" t="s">
        <v>109</v>
      </c>
      <c r="K45" s="4" t="s">
        <v>110</v>
      </c>
      <c r="L45" s="4" t="s">
        <v>111</v>
      </c>
      <c r="M45" s="4" t="s">
        <v>112</v>
      </c>
      <c r="N45" s="4" t="s">
        <v>113</v>
      </c>
      <c r="O45" s="4" t="s">
        <v>114</v>
      </c>
      <c r="P45" s="4" t="s">
        <v>115</v>
      </c>
      <c r="Q45" s="4" t="s">
        <v>116</v>
      </c>
      <c r="R45" s="4" t="s">
        <v>117</v>
      </c>
      <c r="S45" s="2" t="s">
        <v>118</v>
      </c>
      <c r="T45" s="2" t="s">
        <v>25</v>
      </c>
      <c r="U45" s="2" t="s">
        <v>119</v>
      </c>
      <c r="V45" s="16"/>
      <c r="W45" s="17"/>
    </row>
    <row r="46" spans="1:23" x14ac:dyDescent="0.25">
      <c r="A46" s="13" t="s">
        <v>20</v>
      </c>
      <c r="B46" s="13">
        <v>35825</v>
      </c>
      <c r="C46" s="13" t="s">
        <v>57</v>
      </c>
      <c r="D46" s="13" t="s">
        <v>0</v>
      </c>
      <c r="E46" s="13" t="s">
        <v>11</v>
      </c>
      <c r="F46" s="14">
        <v>156.94</v>
      </c>
      <c r="G46" s="20">
        <f t="shared" ref="G46:G48" si="99">F46*(1-11.5%)*(1-5%)</f>
        <v>131.947305</v>
      </c>
      <c r="H46" s="20">
        <f t="shared" ref="H46:H48" si="100">F46*(1-11%)*(1-5%)</f>
        <v>132.69277</v>
      </c>
      <c r="I46" s="20">
        <f t="shared" ref="I46:I48" si="101">F46*(1-10.5%)*(1-5%)</f>
        <v>133.43823499999999</v>
      </c>
      <c r="J46" s="20">
        <f t="shared" ref="J46:J48" si="102">F46*(1-10%)*(1-5%)</f>
        <v>134.18370000000002</v>
      </c>
      <c r="K46" s="20">
        <f t="shared" ref="K46:K48" si="103">F46*(1-9.5%)*(1-5%)</f>
        <v>134.92916499999998</v>
      </c>
      <c r="L46" s="20">
        <f t="shared" ref="L46:L48" si="104">F46*(1-9%)*(1-5%)</f>
        <v>135.67463000000001</v>
      </c>
      <c r="M46" s="20">
        <f t="shared" ref="M46:M48" si="105">F46*(1-8.5%)*(1-5%)</f>
        <v>136.420095</v>
      </c>
      <c r="N46" s="20">
        <f t="shared" ref="N46:N48" si="106">F46*(1-8%)*(1-5%)</f>
        <v>137.16556</v>
      </c>
      <c r="O46" s="20">
        <f t="shared" ref="O46:O48" si="107">F46*(1-7.5%)*(1-5%)</f>
        <v>137.911025</v>
      </c>
      <c r="P46" s="20">
        <f t="shared" ref="P46:P48" si="108">F46*(1-6.5%)*(1-5%)</f>
        <v>139.40195499999999</v>
      </c>
      <c r="Q46" s="20">
        <f t="shared" ref="Q46:Q48" si="109">F46*(1-5.5%)*(1-5%)</f>
        <v>140.89288500000001</v>
      </c>
      <c r="R46" s="14">
        <v>269.89999999999998</v>
      </c>
      <c r="S46" s="15" t="s">
        <v>22</v>
      </c>
      <c r="T46" s="13" t="s">
        <v>22</v>
      </c>
      <c r="U46" s="13" t="s">
        <v>22</v>
      </c>
      <c r="V46" s="16"/>
      <c r="W46" s="17"/>
    </row>
    <row r="47" spans="1:23" x14ac:dyDescent="0.25">
      <c r="A47" s="13" t="s">
        <v>20</v>
      </c>
      <c r="B47" s="13">
        <v>36141</v>
      </c>
      <c r="C47" s="13" t="s">
        <v>58</v>
      </c>
      <c r="D47" s="13" t="s">
        <v>0</v>
      </c>
      <c r="E47" s="13" t="s">
        <v>11</v>
      </c>
      <c r="F47" s="14">
        <v>203.44</v>
      </c>
      <c r="G47" s="20">
        <f t="shared" si="99"/>
        <v>171.04218</v>
      </c>
      <c r="H47" s="20">
        <f t="shared" si="100"/>
        <v>172.00852</v>
      </c>
      <c r="I47" s="20">
        <f t="shared" si="101"/>
        <v>172.97486000000001</v>
      </c>
      <c r="J47" s="20">
        <f t="shared" si="102"/>
        <v>173.94120000000001</v>
      </c>
      <c r="K47" s="20">
        <f t="shared" si="103"/>
        <v>174.90754000000001</v>
      </c>
      <c r="L47" s="20">
        <f t="shared" si="104"/>
        <v>175.87388000000001</v>
      </c>
      <c r="M47" s="20">
        <f t="shared" si="105"/>
        <v>176.84022000000002</v>
      </c>
      <c r="N47" s="20">
        <f t="shared" si="106"/>
        <v>177.80656000000002</v>
      </c>
      <c r="O47" s="20">
        <f t="shared" si="107"/>
        <v>178.77290000000002</v>
      </c>
      <c r="P47" s="20">
        <f t="shared" si="108"/>
        <v>180.70558000000003</v>
      </c>
      <c r="Q47" s="20">
        <f t="shared" si="109"/>
        <v>182.63826</v>
      </c>
      <c r="R47" s="14">
        <v>349.9</v>
      </c>
      <c r="S47" s="15" t="s">
        <v>22</v>
      </c>
      <c r="T47" s="13" t="s">
        <v>22</v>
      </c>
      <c r="U47" s="13" t="s">
        <v>22</v>
      </c>
      <c r="V47" s="16"/>
      <c r="W47" s="17"/>
    </row>
    <row r="48" spans="1:23" x14ac:dyDescent="0.25">
      <c r="A48" s="13" t="s">
        <v>20</v>
      </c>
      <c r="B48" s="13">
        <v>37125</v>
      </c>
      <c r="C48" s="13" t="s">
        <v>59</v>
      </c>
      <c r="D48" s="13" t="s">
        <v>0</v>
      </c>
      <c r="E48" s="13" t="s">
        <v>11</v>
      </c>
      <c r="F48" s="14">
        <v>465.02</v>
      </c>
      <c r="G48" s="20">
        <f t="shared" si="99"/>
        <v>390.96556499999997</v>
      </c>
      <c r="H48" s="20">
        <f t="shared" si="100"/>
        <v>393.17440999999997</v>
      </c>
      <c r="I48" s="20">
        <f t="shared" si="101"/>
        <v>395.38325499999996</v>
      </c>
      <c r="J48" s="20">
        <f t="shared" si="102"/>
        <v>397.59209999999996</v>
      </c>
      <c r="K48" s="20">
        <f t="shared" si="103"/>
        <v>399.80094499999996</v>
      </c>
      <c r="L48" s="20">
        <f t="shared" si="104"/>
        <v>402.00979000000001</v>
      </c>
      <c r="M48" s="20">
        <f t="shared" si="105"/>
        <v>404.21863499999995</v>
      </c>
      <c r="N48" s="20">
        <f t="shared" si="106"/>
        <v>406.42748</v>
      </c>
      <c r="O48" s="20">
        <f t="shared" si="107"/>
        <v>408.636325</v>
      </c>
      <c r="P48" s="20">
        <f t="shared" si="108"/>
        <v>413.05401499999999</v>
      </c>
      <c r="Q48" s="20">
        <f t="shared" si="109"/>
        <v>417.47170499999999</v>
      </c>
      <c r="R48" s="14">
        <v>799.9</v>
      </c>
      <c r="S48" s="15" t="s">
        <v>22</v>
      </c>
      <c r="T48" s="13" t="s">
        <v>29</v>
      </c>
      <c r="U48" s="13" t="s">
        <v>22</v>
      </c>
      <c r="V48" s="16"/>
      <c r="W48" s="17"/>
    </row>
    <row r="49" spans="1:23" x14ac:dyDescent="0.25">
      <c r="A49" s="10" t="s">
        <v>12</v>
      </c>
      <c r="B49" s="10" t="s">
        <v>20</v>
      </c>
      <c r="C49" s="10" t="s">
        <v>20</v>
      </c>
      <c r="D49" s="10" t="s">
        <v>20</v>
      </c>
      <c r="E49" s="10" t="s">
        <v>20</v>
      </c>
      <c r="F49" s="11" t="s">
        <v>20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 t="s">
        <v>20</v>
      </c>
      <c r="S49" s="12" t="s">
        <v>20</v>
      </c>
      <c r="T49" s="10" t="s">
        <v>20</v>
      </c>
      <c r="U49" s="10" t="s">
        <v>20</v>
      </c>
      <c r="V49" s="16"/>
      <c r="W49" s="17"/>
    </row>
    <row r="50" spans="1:23" x14ac:dyDescent="0.25">
      <c r="A50" s="2" t="s">
        <v>123</v>
      </c>
      <c r="B50" s="2" t="s">
        <v>101</v>
      </c>
      <c r="C50" s="3" t="s">
        <v>102</v>
      </c>
      <c r="D50" s="3" t="s">
        <v>103</v>
      </c>
      <c r="E50" s="3" t="s">
        <v>104</v>
      </c>
      <c r="F50" s="4" t="s">
        <v>105</v>
      </c>
      <c r="G50" s="4" t="s">
        <v>106</v>
      </c>
      <c r="H50" s="4" t="s">
        <v>107</v>
      </c>
      <c r="I50" s="4" t="s">
        <v>108</v>
      </c>
      <c r="J50" s="4" t="s">
        <v>109</v>
      </c>
      <c r="K50" s="4" t="s">
        <v>110</v>
      </c>
      <c r="L50" s="4" t="s">
        <v>111</v>
      </c>
      <c r="M50" s="4" t="s">
        <v>112</v>
      </c>
      <c r="N50" s="4" t="s">
        <v>113</v>
      </c>
      <c r="O50" s="4" t="s">
        <v>114</v>
      </c>
      <c r="P50" s="4" t="s">
        <v>115</v>
      </c>
      <c r="Q50" s="4" t="s">
        <v>116</v>
      </c>
      <c r="R50" s="4" t="s">
        <v>117</v>
      </c>
      <c r="S50" s="2" t="s">
        <v>118</v>
      </c>
      <c r="T50" s="2" t="s">
        <v>25</v>
      </c>
      <c r="U50" s="2" t="s">
        <v>119</v>
      </c>
      <c r="V50" s="16"/>
      <c r="W50" s="17"/>
    </row>
    <row r="51" spans="1:23" x14ac:dyDescent="0.25">
      <c r="A51" s="13" t="s">
        <v>20</v>
      </c>
      <c r="B51" s="13">
        <v>32410</v>
      </c>
      <c r="C51" s="13" t="s">
        <v>60</v>
      </c>
      <c r="D51" s="13" t="s">
        <v>12</v>
      </c>
      <c r="E51" s="13" t="s">
        <v>4</v>
      </c>
      <c r="F51" s="14">
        <v>69.75</v>
      </c>
      <c r="G51" s="20">
        <f t="shared" ref="G51:G57" si="110">F51*(1-11.5%)*(1-5%)</f>
        <v>58.642312499999996</v>
      </c>
      <c r="H51" s="20">
        <f t="shared" ref="H51:H57" si="111">F51*(1-11%)*(1-5%)</f>
        <v>58.973624999999998</v>
      </c>
      <c r="I51" s="20">
        <f t="shared" ref="I51:I57" si="112">F51*(1-10.5%)*(1-5%)</f>
        <v>59.304937500000001</v>
      </c>
      <c r="J51" s="20">
        <f t="shared" ref="J51:J57" si="113">F51*(1-10%)*(1-5%)</f>
        <v>59.636249999999997</v>
      </c>
      <c r="K51" s="20">
        <f t="shared" ref="K51:K57" si="114">F51*(1-9.5%)*(1-5%)</f>
        <v>59.9675625</v>
      </c>
      <c r="L51" s="20">
        <f t="shared" ref="L51:L57" si="115">F51*(1-9%)*(1-5%)</f>
        <v>60.298875000000002</v>
      </c>
      <c r="M51" s="20">
        <f t="shared" ref="M51:M57" si="116">F51*(1-8.5%)*(1-5%)</f>
        <v>60.630187499999998</v>
      </c>
      <c r="N51" s="20">
        <f t="shared" ref="N51:N57" si="117">F51*(1-8%)*(1-5%)</f>
        <v>60.961500000000001</v>
      </c>
      <c r="O51" s="20">
        <f t="shared" ref="O51:O57" si="118">F51*(1-7.5%)*(1-5%)</f>
        <v>61.292812499999997</v>
      </c>
      <c r="P51" s="20">
        <f t="shared" ref="P51:P57" si="119">F51*(1-6.5%)*(1-5%)</f>
        <v>61.955437500000002</v>
      </c>
      <c r="Q51" s="20">
        <f t="shared" ref="Q51:Q57" si="120">F51*(1-5.5%)*(1-5%)</f>
        <v>62.618062499999994</v>
      </c>
      <c r="R51" s="14">
        <v>119.9</v>
      </c>
      <c r="S51" s="15" t="s">
        <v>22</v>
      </c>
      <c r="T51" s="13" t="s">
        <v>22</v>
      </c>
      <c r="U51" s="13" t="s">
        <v>22</v>
      </c>
      <c r="V51" s="16"/>
      <c r="W51" s="17"/>
    </row>
    <row r="52" spans="1:23" x14ac:dyDescent="0.25">
      <c r="A52" s="13" t="s">
        <v>20</v>
      </c>
      <c r="B52" s="13">
        <v>35902</v>
      </c>
      <c r="C52" s="13" t="s">
        <v>61</v>
      </c>
      <c r="D52" s="13" t="s">
        <v>12</v>
      </c>
      <c r="E52" s="13" t="s">
        <v>4</v>
      </c>
      <c r="F52" s="14">
        <v>69.75</v>
      </c>
      <c r="G52" s="20">
        <f t="shared" si="110"/>
        <v>58.642312499999996</v>
      </c>
      <c r="H52" s="20">
        <f t="shared" si="111"/>
        <v>58.973624999999998</v>
      </c>
      <c r="I52" s="20">
        <f t="shared" si="112"/>
        <v>59.304937500000001</v>
      </c>
      <c r="J52" s="20">
        <f t="shared" si="113"/>
        <v>59.636249999999997</v>
      </c>
      <c r="K52" s="20">
        <f t="shared" si="114"/>
        <v>59.9675625</v>
      </c>
      <c r="L52" s="20">
        <f t="shared" si="115"/>
        <v>60.298875000000002</v>
      </c>
      <c r="M52" s="20">
        <f t="shared" si="116"/>
        <v>60.630187499999998</v>
      </c>
      <c r="N52" s="20">
        <f t="shared" si="117"/>
        <v>60.961500000000001</v>
      </c>
      <c r="O52" s="20">
        <f t="shared" si="118"/>
        <v>61.292812499999997</v>
      </c>
      <c r="P52" s="20">
        <f t="shared" si="119"/>
        <v>61.955437500000002</v>
      </c>
      <c r="Q52" s="20">
        <f t="shared" si="120"/>
        <v>62.618062499999994</v>
      </c>
      <c r="R52" s="14">
        <v>119.9</v>
      </c>
      <c r="S52" s="15" t="s">
        <v>22</v>
      </c>
      <c r="T52" s="13" t="s">
        <v>25</v>
      </c>
      <c r="U52" s="13" t="s">
        <v>22</v>
      </c>
      <c r="V52" s="16"/>
      <c r="W52" s="17"/>
    </row>
    <row r="53" spans="1:23" x14ac:dyDescent="0.25">
      <c r="A53" s="13" t="s">
        <v>20</v>
      </c>
      <c r="B53" s="13">
        <v>36112</v>
      </c>
      <c r="C53" s="13" t="s">
        <v>62</v>
      </c>
      <c r="D53" s="13" t="s">
        <v>12</v>
      </c>
      <c r="E53" s="13" t="s">
        <v>4</v>
      </c>
      <c r="F53" s="14">
        <v>81.38</v>
      </c>
      <c r="G53" s="20">
        <f t="shared" si="110"/>
        <v>68.420234999999991</v>
      </c>
      <c r="H53" s="20">
        <f t="shared" si="111"/>
        <v>68.806790000000007</v>
      </c>
      <c r="I53" s="20">
        <f t="shared" si="112"/>
        <v>69.193344999999994</v>
      </c>
      <c r="J53" s="20">
        <f t="shared" si="113"/>
        <v>69.579899999999995</v>
      </c>
      <c r="K53" s="20">
        <f t="shared" si="114"/>
        <v>69.966454999999996</v>
      </c>
      <c r="L53" s="20">
        <f t="shared" si="115"/>
        <v>70.353009999999998</v>
      </c>
      <c r="M53" s="20">
        <f t="shared" si="116"/>
        <v>70.739564999999999</v>
      </c>
      <c r="N53" s="20">
        <f t="shared" si="117"/>
        <v>71.12612</v>
      </c>
      <c r="O53" s="20">
        <f t="shared" si="118"/>
        <v>71.512675000000002</v>
      </c>
      <c r="P53" s="20">
        <f t="shared" si="119"/>
        <v>72.28578499999999</v>
      </c>
      <c r="Q53" s="20">
        <f t="shared" si="120"/>
        <v>73.058894999999978</v>
      </c>
      <c r="R53" s="14">
        <v>139.9</v>
      </c>
      <c r="S53" s="15" t="s">
        <v>22</v>
      </c>
      <c r="T53" s="13" t="s">
        <v>22</v>
      </c>
      <c r="U53" s="13" t="s">
        <v>22</v>
      </c>
      <c r="V53" s="16"/>
      <c r="W53" s="17"/>
    </row>
    <row r="54" spans="1:23" x14ac:dyDescent="0.25">
      <c r="A54" s="13" t="s">
        <v>20</v>
      </c>
      <c r="B54" s="13">
        <v>36142</v>
      </c>
      <c r="C54" s="13" t="s">
        <v>63</v>
      </c>
      <c r="D54" s="13" t="s">
        <v>12</v>
      </c>
      <c r="E54" s="13" t="s">
        <v>4</v>
      </c>
      <c r="F54" s="14">
        <v>116.26</v>
      </c>
      <c r="G54" s="20">
        <f t="shared" si="110"/>
        <v>97.745594999999994</v>
      </c>
      <c r="H54" s="20">
        <f t="shared" si="111"/>
        <v>98.297830000000005</v>
      </c>
      <c r="I54" s="20">
        <f t="shared" si="112"/>
        <v>98.850065000000001</v>
      </c>
      <c r="J54" s="20">
        <f t="shared" si="113"/>
        <v>99.402299999999997</v>
      </c>
      <c r="K54" s="20">
        <f t="shared" si="114"/>
        <v>99.954535000000007</v>
      </c>
      <c r="L54" s="20">
        <f t="shared" si="115"/>
        <v>100.50677</v>
      </c>
      <c r="M54" s="20">
        <f t="shared" si="116"/>
        <v>101.059005</v>
      </c>
      <c r="N54" s="20">
        <f t="shared" si="117"/>
        <v>101.61124000000001</v>
      </c>
      <c r="O54" s="20">
        <f t="shared" si="118"/>
        <v>102.16347500000001</v>
      </c>
      <c r="P54" s="20">
        <f t="shared" si="119"/>
        <v>103.267945</v>
      </c>
      <c r="Q54" s="20">
        <f t="shared" si="120"/>
        <v>104.372415</v>
      </c>
      <c r="R54" s="14">
        <v>199.9</v>
      </c>
      <c r="S54" s="15" t="s">
        <v>22</v>
      </c>
      <c r="T54" s="13" t="s">
        <v>22</v>
      </c>
      <c r="U54" s="13" t="s">
        <v>22</v>
      </c>
      <c r="V54" s="16"/>
      <c r="W54" s="17"/>
    </row>
    <row r="55" spans="1:23" x14ac:dyDescent="0.25">
      <c r="A55" s="13" t="s">
        <v>20</v>
      </c>
      <c r="B55" s="13">
        <v>36164</v>
      </c>
      <c r="C55" s="13" t="s">
        <v>64</v>
      </c>
      <c r="D55" s="13" t="s">
        <v>12</v>
      </c>
      <c r="E55" s="13" t="s">
        <v>4</v>
      </c>
      <c r="F55" s="14">
        <v>69.75</v>
      </c>
      <c r="G55" s="20">
        <f t="shared" si="110"/>
        <v>58.642312499999996</v>
      </c>
      <c r="H55" s="20">
        <f t="shared" si="111"/>
        <v>58.973624999999998</v>
      </c>
      <c r="I55" s="20">
        <f t="shared" si="112"/>
        <v>59.304937500000001</v>
      </c>
      <c r="J55" s="20">
        <f t="shared" si="113"/>
        <v>59.636249999999997</v>
      </c>
      <c r="K55" s="20">
        <f t="shared" si="114"/>
        <v>59.9675625</v>
      </c>
      <c r="L55" s="20">
        <f t="shared" si="115"/>
        <v>60.298875000000002</v>
      </c>
      <c r="M55" s="20">
        <f t="shared" si="116"/>
        <v>60.630187499999998</v>
      </c>
      <c r="N55" s="20">
        <f t="shared" si="117"/>
        <v>60.961500000000001</v>
      </c>
      <c r="O55" s="20">
        <f t="shared" si="118"/>
        <v>61.292812499999997</v>
      </c>
      <c r="P55" s="20">
        <f t="shared" si="119"/>
        <v>61.955437500000002</v>
      </c>
      <c r="Q55" s="20">
        <f t="shared" si="120"/>
        <v>62.618062499999994</v>
      </c>
      <c r="R55" s="14">
        <v>119.9</v>
      </c>
      <c r="S55" s="15" t="s">
        <v>22</v>
      </c>
      <c r="T55" s="13" t="s">
        <v>22</v>
      </c>
      <c r="U55" s="13" t="s">
        <v>22</v>
      </c>
      <c r="V55" s="16"/>
      <c r="W55" s="17"/>
    </row>
    <row r="56" spans="1:23" x14ac:dyDescent="0.25">
      <c r="A56" s="13" t="s">
        <v>20</v>
      </c>
      <c r="B56" s="13">
        <v>36464</v>
      </c>
      <c r="C56" s="13" t="s">
        <v>65</v>
      </c>
      <c r="D56" s="13" t="s">
        <v>12</v>
      </c>
      <c r="E56" s="13" t="s">
        <v>4</v>
      </c>
      <c r="F56" s="14">
        <v>104.63</v>
      </c>
      <c r="G56" s="20">
        <f t="shared" si="110"/>
        <v>87.967672499999992</v>
      </c>
      <c r="H56" s="20">
        <f t="shared" si="111"/>
        <v>88.464664999999997</v>
      </c>
      <c r="I56" s="20">
        <f t="shared" si="112"/>
        <v>88.961657500000001</v>
      </c>
      <c r="J56" s="20">
        <f t="shared" si="113"/>
        <v>89.458649999999992</v>
      </c>
      <c r="K56" s="20">
        <f t="shared" si="114"/>
        <v>89.955642499999996</v>
      </c>
      <c r="L56" s="20">
        <f t="shared" si="115"/>
        <v>90.452635000000001</v>
      </c>
      <c r="M56" s="20">
        <f t="shared" si="116"/>
        <v>90.949627500000005</v>
      </c>
      <c r="N56" s="20">
        <f t="shared" si="117"/>
        <v>91.446619999999996</v>
      </c>
      <c r="O56" s="20">
        <f t="shared" si="118"/>
        <v>91.9436125</v>
      </c>
      <c r="P56" s="20">
        <f t="shared" si="119"/>
        <v>92.937597499999995</v>
      </c>
      <c r="Q56" s="20">
        <f t="shared" si="120"/>
        <v>93.93158249999999</v>
      </c>
      <c r="R56" s="14">
        <v>179.9</v>
      </c>
      <c r="S56" s="15" t="s">
        <v>22</v>
      </c>
      <c r="T56" s="13" t="s">
        <v>22</v>
      </c>
      <c r="U56" s="13" t="s">
        <v>22</v>
      </c>
      <c r="V56" s="16"/>
      <c r="W56" s="17"/>
    </row>
    <row r="57" spans="1:23" x14ac:dyDescent="0.25">
      <c r="A57" s="13" t="s">
        <v>20</v>
      </c>
      <c r="B57" s="13">
        <v>37501</v>
      </c>
      <c r="C57" s="13" t="s">
        <v>66</v>
      </c>
      <c r="D57" s="13" t="s">
        <v>12</v>
      </c>
      <c r="E57" s="13" t="s">
        <v>4</v>
      </c>
      <c r="F57" s="14">
        <v>93</v>
      </c>
      <c r="G57" s="20">
        <f t="shared" si="110"/>
        <v>78.189750000000004</v>
      </c>
      <c r="H57" s="20">
        <f t="shared" si="111"/>
        <v>78.631499999999988</v>
      </c>
      <c r="I57" s="20">
        <f t="shared" si="112"/>
        <v>79.073250000000002</v>
      </c>
      <c r="J57" s="20">
        <f t="shared" si="113"/>
        <v>79.515000000000001</v>
      </c>
      <c r="K57" s="20">
        <f t="shared" si="114"/>
        <v>79.95675</v>
      </c>
      <c r="L57" s="20">
        <f t="shared" si="115"/>
        <v>80.398499999999999</v>
      </c>
      <c r="M57" s="20">
        <f t="shared" si="116"/>
        <v>80.840249999999997</v>
      </c>
      <c r="N57" s="20">
        <f t="shared" si="117"/>
        <v>81.281999999999996</v>
      </c>
      <c r="O57" s="20">
        <f t="shared" si="118"/>
        <v>81.723749999999995</v>
      </c>
      <c r="P57" s="20">
        <f t="shared" si="119"/>
        <v>82.607249999999993</v>
      </c>
      <c r="Q57" s="20">
        <f t="shared" si="120"/>
        <v>83.490749999999991</v>
      </c>
      <c r="R57" s="14">
        <v>169.9</v>
      </c>
      <c r="S57" s="15" t="s">
        <v>22</v>
      </c>
      <c r="T57" s="13" t="s">
        <v>29</v>
      </c>
      <c r="U57" s="13" t="s">
        <v>22</v>
      </c>
      <c r="V57" s="16"/>
      <c r="W57" s="17"/>
    </row>
    <row r="58" spans="1:23" x14ac:dyDescent="0.25">
      <c r="A58" s="2" t="s">
        <v>124</v>
      </c>
      <c r="B58" s="2" t="s">
        <v>101</v>
      </c>
      <c r="C58" s="3" t="s">
        <v>102</v>
      </c>
      <c r="D58" s="3" t="s">
        <v>103</v>
      </c>
      <c r="E58" s="3" t="s">
        <v>104</v>
      </c>
      <c r="F58" s="4" t="s">
        <v>105</v>
      </c>
      <c r="G58" s="4" t="s">
        <v>106</v>
      </c>
      <c r="H58" s="4" t="s">
        <v>107</v>
      </c>
      <c r="I58" s="4" t="s">
        <v>108</v>
      </c>
      <c r="J58" s="4" t="s">
        <v>109</v>
      </c>
      <c r="K58" s="4" t="s">
        <v>110</v>
      </c>
      <c r="L58" s="4" t="s">
        <v>111</v>
      </c>
      <c r="M58" s="4" t="s">
        <v>112</v>
      </c>
      <c r="N58" s="4" t="s">
        <v>113</v>
      </c>
      <c r="O58" s="4" t="s">
        <v>114</v>
      </c>
      <c r="P58" s="4" t="s">
        <v>115</v>
      </c>
      <c r="Q58" s="4" t="s">
        <v>116</v>
      </c>
      <c r="R58" s="4" t="s">
        <v>117</v>
      </c>
      <c r="S58" s="2" t="s">
        <v>118</v>
      </c>
      <c r="T58" s="2" t="s">
        <v>25</v>
      </c>
      <c r="U58" s="2" t="s">
        <v>119</v>
      </c>
      <c r="V58" s="16"/>
      <c r="W58" s="17"/>
    </row>
    <row r="59" spans="1:23" x14ac:dyDescent="0.25">
      <c r="A59" s="13" t="s">
        <v>20</v>
      </c>
      <c r="B59" s="13">
        <v>36117</v>
      </c>
      <c r="C59" s="13" t="s">
        <v>67</v>
      </c>
      <c r="D59" s="13" t="s">
        <v>12</v>
      </c>
      <c r="E59" s="13" t="s">
        <v>5</v>
      </c>
      <c r="F59" s="14">
        <v>93</v>
      </c>
      <c r="G59" s="20">
        <f t="shared" ref="G59:G60" si="121">F59*(1-11.5%)*(1-5%)</f>
        <v>78.189750000000004</v>
      </c>
      <c r="H59" s="20">
        <f t="shared" ref="H59:H60" si="122">F59*(1-11%)*(1-5%)</f>
        <v>78.631499999999988</v>
      </c>
      <c r="I59" s="20">
        <f t="shared" ref="I59:I60" si="123">F59*(1-10.5%)*(1-5%)</f>
        <v>79.073250000000002</v>
      </c>
      <c r="J59" s="20">
        <f t="shared" ref="J59:J60" si="124">F59*(1-10%)*(1-5%)</f>
        <v>79.515000000000001</v>
      </c>
      <c r="K59" s="20">
        <f t="shared" ref="K59:K60" si="125">F59*(1-9.5%)*(1-5%)</f>
        <v>79.95675</v>
      </c>
      <c r="L59" s="20">
        <f t="shared" ref="L59:L60" si="126">F59*(1-9%)*(1-5%)</f>
        <v>80.398499999999999</v>
      </c>
      <c r="M59" s="20">
        <f t="shared" ref="M59:M60" si="127">F59*(1-8.5%)*(1-5%)</f>
        <v>80.840249999999997</v>
      </c>
      <c r="N59" s="20">
        <f t="shared" ref="N59:N60" si="128">F59*(1-8%)*(1-5%)</f>
        <v>81.281999999999996</v>
      </c>
      <c r="O59" s="20">
        <f t="shared" ref="O59:O60" si="129">F59*(1-7.5%)*(1-5%)</f>
        <v>81.723749999999995</v>
      </c>
      <c r="P59" s="20">
        <f t="shared" ref="P59:P60" si="130">F59*(1-6.5%)*(1-5%)</f>
        <v>82.607249999999993</v>
      </c>
      <c r="Q59" s="20">
        <f t="shared" ref="Q59:Q60" si="131">F59*(1-5.5%)*(1-5%)</f>
        <v>83.490749999999991</v>
      </c>
      <c r="R59" s="14">
        <v>159.9</v>
      </c>
      <c r="S59" s="15" t="s">
        <v>22</v>
      </c>
      <c r="T59" s="13" t="s">
        <v>22</v>
      </c>
      <c r="U59" s="13" t="s">
        <v>22</v>
      </c>
      <c r="V59" s="16"/>
      <c r="W59" s="17"/>
    </row>
    <row r="60" spans="1:23" x14ac:dyDescent="0.25">
      <c r="A60" s="13" t="s">
        <v>20</v>
      </c>
      <c r="B60" s="13">
        <v>36176</v>
      </c>
      <c r="C60" s="13" t="s">
        <v>68</v>
      </c>
      <c r="D60" s="13" t="s">
        <v>12</v>
      </c>
      <c r="E60" s="13" t="s">
        <v>5</v>
      </c>
      <c r="F60" s="14">
        <v>104.63</v>
      </c>
      <c r="G60" s="20">
        <f t="shared" si="121"/>
        <v>87.967672499999992</v>
      </c>
      <c r="H60" s="20">
        <f t="shared" si="122"/>
        <v>88.464664999999997</v>
      </c>
      <c r="I60" s="20">
        <f t="shared" si="123"/>
        <v>88.961657500000001</v>
      </c>
      <c r="J60" s="20">
        <f t="shared" si="124"/>
        <v>89.458649999999992</v>
      </c>
      <c r="K60" s="20">
        <f t="shared" si="125"/>
        <v>89.955642499999996</v>
      </c>
      <c r="L60" s="20">
        <f t="shared" si="126"/>
        <v>90.452635000000001</v>
      </c>
      <c r="M60" s="20">
        <f t="shared" si="127"/>
        <v>90.949627500000005</v>
      </c>
      <c r="N60" s="20">
        <f t="shared" si="128"/>
        <v>91.446619999999996</v>
      </c>
      <c r="O60" s="20">
        <f t="shared" si="129"/>
        <v>91.9436125</v>
      </c>
      <c r="P60" s="20">
        <f t="shared" si="130"/>
        <v>92.937597499999995</v>
      </c>
      <c r="Q60" s="20">
        <f t="shared" si="131"/>
        <v>93.93158249999999</v>
      </c>
      <c r="R60" s="14">
        <v>179.9</v>
      </c>
      <c r="S60" s="15" t="s">
        <v>22</v>
      </c>
      <c r="T60" s="13" t="s">
        <v>29</v>
      </c>
      <c r="U60" s="13" t="s">
        <v>22</v>
      </c>
      <c r="V60" s="16"/>
      <c r="W60" s="17"/>
    </row>
    <row r="61" spans="1:23" x14ac:dyDescent="0.25">
      <c r="A61" s="2" t="s">
        <v>127</v>
      </c>
      <c r="B61" s="2" t="s">
        <v>101</v>
      </c>
      <c r="C61" s="3" t="s">
        <v>102</v>
      </c>
      <c r="D61" s="3" t="s">
        <v>103</v>
      </c>
      <c r="E61" s="3" t="s">
        <v>104</v>
      </c>
      <c r="F61" s="4" t="s">
        <v>105</v>
      </c>
      <c r="G61" s="4" t="s">
        <v>106</v>
      </c>
      <c r="H61" s="4" t="s">
        <v>107</v>
      </c>
      <c r="I61" s="4" t="s">
        <v>108</v>
      </c>
      <c r="J61" s="4" t="s">
        <v>109</v>
      </c>
      <c r="K61" s="4" t="s">
        <v>110</v>
      </c>
      <c r="L61" s="4" t="s">
        <v>111</v>
      </c>
      <c r="M61" s="4" t="s">
        <v>112</v>
      </c>
      <c r="N61" s="4" t="s">
        <v>113</v>
      </c>
      <c r="O61" s="4" t="s">
        <v>114</v>
      </c>
      <c r="P61" s="4" t="s">
        <v>115</v>
      </c>
      <c r="Q61" s="4" t="s">
        <v>116</v>
      </c>
      <c r="R61" s="4" t="s">
        <v>117</v>
      </c>
      <c r="S61" s="2" t="s">
        <v>118</v>
      </c>
      <c r="T61" s="2" t="s">
        <v>25</v>
      </c>
      <c r="U61" s="2" t="s">
        <v>119</v>
      </c>
      <c r="V61" s="16"/>
      <c r="W61" s="17"/>
    </row>
    <row r="62" spans="1:23" x14ac:dyDescent="0.25">
      <c r="A62" s="13" t="s">
        <v>20</v>
      </c>
      <c r="B62" s="13">
        <v>35854</v>
      </c>
      <c r="C62" s="13" t="s">
        <v>69</v>
      </c>
      <c r="D62" s="13" t="s">
        <v>12</v>
      </c>
      <c r="E62" s="13" t="s">
        <v>8</v>
      </c>
      <c r="F62" s="14">
        <v>93</v>
      </c>
      <c r="G62" s="20">
        <f t="shared" ref="G62:G64" si="132">F62*(1-11.5%)*(1-5%)</f>
        <v>78.189750000000004</v>
      </c>
      <c r="H62" s="20">
        <f t="shared" ref="H62:H64" si="133">F62*(1-11%)*(1-5%)</f>
        <v>78.631499999999988</v>
      </c>
      <c r="I62" s="20">
        <f t="shared" ref="I62:I64" si="134">F62*(1-10.5%)*(1-5%)</f>
        <v>79.073250000000002</v>
      </c>
      <c r="J62" s="20">
        <f t="shared" ref="J62:J64" si="135">F62*(1-10%)*(1-5%)</f>
        <v>79.515000000000001</v>
      </c>
      <c r="K62" s="20">
        <f t="shared" ref="K62:K64" si="136">F62*(1-9.5%)*(1-5%)</f>
        <v>79.95675</v>
      </c>
      <c r="L62" s="20">
        <f t="shared" ref="L62:L64" si="137">F62*(1-9%)*(1-5%)</f>
        <v>80.398499999999999</v>
      </c>
      <c r="M62" s="20">
        <f t="shared" ref="M62:M64" si="138">F62*(1-8.5%)*(1-5%)</f>
        <v>80.840249999999997</v>
      </c>
      <c r="N62" s="20">
        <f t="shared" ref="N62:N64" si="139">F62*(1-8%)*(1-5%)</f>
        <v>81.281999999999996</v>
      </c>
      <c r="O62" s="20">
        <f t="shared" ref="O62:O64" si="140">F62*(1-7.5%)*(1-5%)</f>
        <v>81.723749999999995</v>
      </c>
      <c r="P62" s="20">
        <f t="shared" ref="P62:P64" si="141">F62*(1-6.5%)*(1-5%)</f>
        <v>82.607249999999993</v>
      </c>
      <c r="Q62" s="20">
        <f t="shared" ref="Q62:Q64" si="142">F62*(1-5.5%)*(1-5%)</f>
        <v>83.490749999999991</v>
      </c>
      <c r="R62" s="14">
        <v>159.9</v>
      </c>
      <c r="S62" s="15" t="s">
        <v>22</v>
      </c>
      <c r="T62" s="13" t="s">
        <v>22</v>
      </c>
      <c r="U62" s="13" t="s">
        <v>22</v>
      </c>
      <c r="V62" s="16"/>
      <c r="W62" s="17"/>
    </row>
    <row r="63" spans="1:23" x14ac:dyDescent="0.25">
      <c r="A63" s="13" t="s">
        <v>20</v>
      </c>
      <c r="B63" s="13">
        <v>36183</v>
      </c>
      <c r="C63" s="13" t="s">
        <v>70</v>
      </c>
      <c r="D63" s="13" t="s">
        <v>12</v>
      </c>
      <c r="E63" s="13" t="s">
        <v>8</v>
      </c>
      <c r="F63" s="14">
        <v>81.38</v>
      </c>
      <c r="G63" s="20">
        <f t="shared" si="132"/>
        <v>68.420234999999991</v>
      </c>
      <c r="H63" s="20">
        <f t="shared" si="133"/>
        <v>68.806790000000007</v>
      </c>
      <c r="I63" s="20">
        <f t="shared" si="134"/>
        <v>69.193344999999994</v>
      </c>
      <c r="J63" s="20">
        <f t="shared" si="135"/>
        <v>69.579899999999995</v>
      </c>
      <c r="K63" s="20">
        <f t="shared" si="136"/>
        <v>69.966454999999996</v>
      </c>
      <c r="L63" s="20">
        <f t="shared" si="137"/>
        <v>70.353009999999998</v>
      </c>
      <c r="M63" s="20">
        <f t="shared" si="138"/>
        <v>70.739564999999999</v>
      </c>
      <c r="N63" s="20">
        <f t="shared" si="139"/>
        <v>71.12612</v>
      </c>
      <c r="O63" s="20">
        <f t="shared" si="140"/>
        <v>71.512675000000002</v>
      </c>
      <c r="P63" s="20">
        <f t="shared" si="141"/>
        <v>72.28578499999999</v>
      </c>
      <c r="Q63" s="20">
        <f t="shared" si="142"/>
        <v>73.058894999999978</v>
      </c>
      <c r="R63" s="14">
        <v>139.9</v>
      </c>
      <c r="S63" s="15" t="s">
        <v>22</v>
      </c>
      <c r="T63" s="13" t="s">
        <v>22</v>
      </c>
      <c r="U63" s="13" t="s">
        <v>22</v>
      </c>
      <c r="V63" s="16"/>
      <c r="W63" s="17"/>
    </row>
    <row r="64" spans="1:23" x14ac:dyDescent="0.25">
      <c r="A64" s="13" t="s">
        <v>20</v>
      </c>
      <c r="B64" s="13">
        <v>36860</v>
      </c>
      <c r="C64" s="13" t="s">
        <v>71</v>
      </c>
      <c r="D64" s="13" t="s">
        <v>12</v>
      </c>
      <c r="E64" s="13" t="s">
        <v>8</v>
      </c>
      <c r="F64" s="14">
        <v>93</v>
      </c>
      <c r="G64" s="20">
        <f t="shared" si="132"/>
        <v>78.189750000000004</v>
      </c>
      <c r="H64" s="20">
        <f t="shared" si="133"/>
        <v>78.631499999999988</v>
      </c>
      <c r="I64" s="20">
        <f t="shared" si="134"/>
        <v>79.073250000000002</v>
      </c>
      <c r="J64" s="20">
        <f t="shared" si="135"/>
        <v>79.515000000000001</v>
      </c>
      <c r="K64" s="20">
        <f t="shared" si="136"/>
        <v>79.95675</v>
      </c>
      <c r="L64" s="20">
        <f t="shared" si="137"/>
        <v>80.398499999999999</v>
      </c>
      <c r="M64" s="20">
        <f t="shared" si="138"/>
        <v>80.840249999999997</v>
      </c>
      <c r="N64" s="20">
        <f t="shared" si="139"/>
        <v>81.281999999999996</v>
      </c>
      <c r="O64" s="20">
        <f t="shared" si="140"/>
        <v>81.723749999999995</v>
      </c>
      <c r="P64" s="20">
        <f t="shared" si="141"/>
        <v>82.607249999999993</v>
      </c>
      <c r="Q64" s="20">
        <f t="shared" si="142"/>
        <v>83.490749999999991</v>
      </c>
      <c r="R64" s="14">
        <v>159.9</v>
      </c>
      <c r="S64" s="15" t="s">
        <v>22</v>
      </c>
      <c r="T64" s="13" t="s">
        <v>29</v>
      </c>
      <c r="U64" s="13" t="s">
        <v>22</v>
      </c>
      <c r="V64" s="16"/>
      <c r="W64" s="17"/>
    </row>
    <row r="65" spans="1:23" x14ac:dyDescent="0.25">
      <c r="A65" s="2" t="s">
        <v>128</v>
      </c>
      <c r="B65" s="2" t="s">
        <v>101</v>
      </c>
      <c r="C65" s="3" t="s">
        <v>102</v>
      </c>
      <c r="D65" s="3" t="s">
        <v>103</v>
      </c>
      <c r="E65" s="3" t="s">
        <v>104</v>
      </c>
      <c r="F65" s="4" t="s">
        <v>105</v>
      </c>
      <c r="G65" s="4" t="s">
        <v>106</v>
      </c>
      <c r="H65" s="4" t="s">
        <v>107</v>
      </c>
      <c r="I65" s="4" t="s">
        <v>108</v>
      </c>
      <c r="J65" s="4" t="s">
        <v>109</v>
      </c>
      <c r="K65" s="4" t="s">
        <v>110</v>
      </c>
      <c r="L65" s="4" t="s">
        <v>111</v>
      </c>
      <c r="M65" s="4" t="s">
        <v>112</v>
      </c>
      <c r="N65" s="4" t="s">
        <v>113</v>
      </c>
      <c r="O65" s="4" t="s">
        <v>114</v>
      </c>
      <c r="P65" s="4" t="s">
        <v>115</v>
      </c>
      <c r="Q65" s="4" t="s">
        <v>116</v>
      </c>
      <c r="R65" s="4" t="s">
        <v>117</v>
      </c>
      <c r="S65" s="2" t="s">
        <v>118</v>
      </c>
      <c r="T65" s="2" t="s">
        <v>25</v>
      </c>
      <c r="U65" s="2" t="s">
        <v>119</v>
      </c>
      <c r="V65" s="16"/>
      <c r="W65" s="17"/>
    </row>
    <row r="66" spans="1:23" x14ac:dyDescent="0.25">
      <c r="A66" s="13" t="s">
        <v>20</v>
      </c>
      <c r="B66" s="13">
        <v>36128</v>
      </c>
      <c r="C66" s="13" t="s">
        <v>72</v>
      </c>
      <c r="D66" s="13" t="s">
        <v>12</v>
      </c>
      <c r="E66" s="13" t="s">
        <v>9</v>
      </c>
      <c r="F66" s="14">
        <v>93</v>
      </c>
      <c r="G66" s="20">
        <f t="shared" ref="G66" si="143">F66*(1-11.5%)*(1-5%)</f>
        <v>78.189750000000004</v>
      </c>
      <c r="H66" s="20">
        <f t="shared" ref="H66" si="144">F66*(1-11%)*(1-5%)</f>
        <v>78.631499999999988</v>
      </c>
      <c r="I66" s="20">
        <f t="shared" ref="I66" si="145">F66*(1-10.5%)*(1-5%)</f>
        <v>79.073250000000002</v>
      </c>
      <c r="J66" s="20">
        <f t="shared" ref="J66" si="146">F66*(1-10%)*(1-5%)</f>
        <v>79.515000000000001</v>
      </c>
      <c r="K66" s="20">
        <f t="shared" ref="K66" si="147">F66*(1-9.5%)*(1-5%)</f>
        <v>79.95675</v>
      </c>
      <c r="L66" s="20">
        <f t="shared" ref="L66" si="148">F66*(1-9%)*(1-5%)</f>
        <v>80.398499999999999</v>
      </c>
      <c r="M66" s="20">
        <f t="shared" ref="M66" si="149">F66*(1-8.5%)*(1-5%)</f>
        <v>80.840249999999997</v>
      </c>
      <c r="N66" s="20">
        <f t="shared" ref="N66" si="150">F66*(1-8%)*(1-5%)</f>
        <v>81.281999999999996</v>
      </c>
      <c r="O66" s="20">
        <f t="shared" ref="O66" si="151">F66*(1-7.5%)*(1-5%)</f>
        <v>81.723749999999995</v>
      </c>
      <c r="P66" s="20">
        <f t="shared" ref="P66" si="152">F66*(1-6.5%)*(1-5%)</f>
        <v>82.607249999999993</v>
      </c>
      <c r="Q66" s="20">
        <f t="shared" ref="Q66" si="153">F66*(1-5.5%)*(1-5%)</f>
        <v>83.490749999999991</v>
      </c>
      <c r="R66" s="14">
        <v>159.9</v>
      </c>
      <c r="S66" s="15" t="s">
        <v>22</v>
      </c>
      <c r="T66" s="13" t="s">
        <v>22</v>
      </c>
      <c r="U66" s="13" t="s">
        <v>22</v>
      </c>
      <c r="V66" s="16"/>
      <c r="W66" s="17"/>
    </row>
    <row r="67" spans="1:23" x14ac:dyDescent="0.25">
      <c r="A67" s="2" t="s">
        <v>129</v>
      </c>
      <c r="B67" s="2" t="s">
        <v>101</v>
      </c>
      <c r="C67" s="3" t="s">
        <v>102</v>
      </c>
      <c r="D67" s="3" t="s">
        <v>103</v>
      </c>
      <c r="E67" s="3" t="s">
        <v>104</v>
      </c>
      <c r="F67" s="4" t="s">
        <v>105</v>
      </c>
      <c r="G67" s="4" t="s">
        <v>106</v>
      </c>
      <c r="H67" s="4" t="s">
        <v>107</v>
      </c>
      <c r="I67" s="4" t="s">
        <v>108</v>
      </c>
      <c r="J67" s="4" t="s">
        <v>109</v>
      </c>
      <c r="K67" s="4" t="s">
        <v>110</v>
      </c>
      <c r="L67" s="4" t="s">
        <v>111</v>
      </c>
      <c r="M67" s="4" t="s">
        <v>112</v>
      </c>
      <c r="N67" s="4" t="s">
        <v>113</v>
      </c>
      <c r="O67" s="4" t="s">
        <v>114</v>
      </c>
      <c r="P67" s="4" t="s">
        <v>115</v>
      </c>
      <c r="Q67" s="4" t="s">
        <v>116</v>
      </c>
      <c r="R67" s="4" t="s">
        <v>117</v>
      </c>
      <c r="S67" s="2" t="s">
        <v>118</v>
      </c>
      <c r="T67" s="2" t="s">
        <v>25</v>
      </c>
      <c r="U67" s="2" t="s">
        <v>119</v>
      </c>
      <c r="V67" s="16"/>
      <c r="W67" s="17"/>
    </row>
    <row r="68" spans="1:23" x14ac:dyDescent="0.25">
      <c r="A68" s="13" t="s">
        <v>20</v>
      </c>
      <c r="B68" s="13">
        <v>35903</v>
      </c>
      <c r="C68" s="13" t="s">
        <v>73</v>
      </c>
      <c r="D68" s="13" t="s">
        <v>12</v>
      </c>
      <c r="E68" s="13" t="s">
        <v>10</v>
      </c>
      <c r="F68" s="14">
        <v>63.94</v>
      </c>
      <c r="G68" s="20">
        <f t="shared" ref="G68:G70" si="154">F68*(1-11.5%)*(1-5%)</f>
        <v>53.757554999999996</v>
      </c>
      <c r="H68" s="20">
        <f t="shared" ref="H68:H70" si="155">F68*(1-11%)*(1-5%)</f>
        <v>54.061269999999993</v>
      </c>
      <c r="I68" s="20">
        <f t="shared" ref="I68:I70" si="156">F68*(1-10.5%)*(1-5%)</f>
        <v>54.364984999999997</v>
      </c>
      <c r="J68" s="20">
        <f t="shared" ref="J68:J70" si="157">F68*(1-10%)*(1-5%)</f>
        <v>54.668699999999994</v>
      </c>
      <c r="K68" s="20">
        <f t="shared" ref="K68:K70" si="158">F68*(1-9.5%)*(1-5%)</f>
        <v>54.972414999999991</v>
      </c>
      <c r="L68" s="20">
        <f t="shared" ref="L68:L70" si="159">F68*(1-9%)*(1-5%)</f>
        <v>55.276130000000002</v>
      </c>
      <c r="M68" s="20">
        <f t="shared" ref="M68:M70" si="160">F68*(1-8.5%)*(1-5%)</f>
        <v>55.579844999999999</v>
      </c>
      <c r="N68" s="20">
        <f t="shared" ref="N68:N70" si="161">F68*(1-8%)*(1-5%)</f>
        <v>55.883560000000003</v>
      </c>
      <c r="O68" s="20">
        <f t="shared" ref="O68:O70" si="162">F68*(1-7.5%)*(1-5%)</f>
        <v>56.187275</v>
      </c>
      <c r="P68" s="20">
        <f t="shared" ref="P68:P70" si="163">F68*(1-6.5%)*(1-5%)</f>
        <v>56.794705</v>
      </c>
      <c r="Q68" s="20">
        <f t="shared" ref="Q68:Q70" si="164">F68*(1-5.5%)*(1-5%)</f>
        <v>57.402134999999994</v>
      </c>
      <c r="R68" s="14">
        <v>109.9</v>
      </c>
      <c r="S68" s="15" t="s">
        <v>22</v>
      </c>
      <c r="T68" s="13" t="s">
        <v>22</v>
      </c>
      <c r="U68" s="13" t="s">
        <v>22</v>
      </c>
      <c r="V68" s="16"/>
      <c r="W68" s="17"/>
    </row>
    <row r="69" spans="1:23" x14ac:dyDescent="0.25">
      <c r="A69" s="13" t="s">
        <v>20</v>
      </c>
      <c r="B69" s="13">
        <v>36181</v>
      </c>
      <c r="C69" s="13" t="s">
        <v>74</v>
      </c>
      <c r="D69" s="13" t="s">
        <v>12</v>
      </c>
      <c r="E69" s="13" t="s">
        <v>10</v>
      </c>
      <c r="F69" s="14">
        <v>93</v>
      </c>
      <c r="G69" s="20">
        <f t="shared" si="154"/>
        <v>78.189750000000004</v>
      </c>
      <c r="H69" s="20">
        <f t="shared" si="155"/>
        <v>78.631499999999988</v>
      </c>
      <c r="I69" s="20">
        <f t="shared" si="156"/>
        <v>79.073250000000002</v>
      </c>
      <c r="J69" s="20">
        <f t="shared" si="157"/>
        <v>79.515000000000001</v>
      </c>
      <c r="K69" s="20">
        <f t="shared" si="158"/>
        <v>79.95675</v>
      </c>
      <c r="L69" s="20">
        <f t="shared" si="159"/>
        <v>80.398499999999999</v>
      </c>
      <c r="M69" s="20">
        <f t="shared" si="160"/>
        <v>80.840249999999997</v>
      </c>
      <c r="N69" s="20">
        <f t="shared" si="161"/>
        <v>81.281999999999996</v>
      </c>
      <c r="O69" s="20">
        <f t="shared" si="162"/>
        <v>81.723749999999995</v>
      </c>
      <c r="P69" s="20">
        <f t="shared" si="163"/>
        <v>82.607249999999993</v>
      </c>
      <c r="Q69" s="20">
        <f t="shared" si="164"/>
        <v>83.490749999999991</v>
      </c>
      <c r="R69" s="14">
        <v>159.9</v>
      </c>
      <c r="S69" s="15" t="s">
        <v>22</v>
      </c>
      <c r="T69" s="13" t="s">
        <v>22</v>
      </c>
      <c r="U69" s="13" t="s">
        <v>22</v>
      </c>
      <c r="V69" s="16"/>
      <c r="W69" s="17"/>
    </row>
    <row r="70" spans="1:23" x14ac:dyDescent="0.25">
      <c r="A70" s="13" t="s">
        <v>20</v>
      </c>
      <c r="B70" s="13">
        <v>37346</v>
      </c>
      <c r="C70" s="13" t="s">
        <v>75</v>
      </c>
      <c r="D70" s="13" t="s">
        <v>12</v>
      </c>
      <c r="E70" s="13" t="s">
        <v>10</v>
      </c>
      <c r="F70" s="14">
        <v>116.26</v>
      </c>
      <c r="G70" s="20">
        <f t="shared" si="154"/>
        <v>97.745594999999994</v>
      </c>
      <c r="H70" s="20">
        <f t="shared" si="155"/>
        <v>98.297830000000005</v>
      </c>
      <c r="I70" s="20">
        <f t="shared" si="156"/>
        <v>98.850065000000001</v>
      </c>
      <c r="J70" s="20">
        <f t="shared" si="157"/>
        <v>99.402299999999997</v>
      </c>
      <c r="K70" s="20">
        <f t="shared" si="158"/>
        <v>99.954535000000007</v>
      </c>
      <c r="L70" s="20">
        <f t="shared" si="159"/>
        <v>100.50677</v>
      </c>
      <c r="M70" s="20">
        <f t="shared" si="160"/>
        <v>101.059005</v>
      </c>
      <c r="N70" s="20">
        <f t="shared" si="161"/>
        <v>101.61124000000001</v>
      </c>
      <c r="O70" s="20">
        <f t="shared" si="162"/>
        <v>102.16347500000001</v>
      </c>
      <c r="P70" s="20">
        <f t="shared" si="163"/>
        <v>103.267945</v>
      </c>
      <c r="Q70" s="20">
        <f t="shared" si="164"/>
        <v>104.372415</v>
      </c>
      <c r="R70" s="14">
        <v>199.9</v>
      </c>
      <c r="S70" s="15" t="s">
        <v>22</v>
      </c>
      <c r="T70" s="13" t="s">
        <v>29</v>
      </c>
      <c r="U70" s="13" t="s">
        <v>22</v>
      </c>
      <c r="V70" s="16"/>
      <c r="W70" s="17"/>
    </row>
    <row r="71" spans="1:23" x14ac:dyDescent="0.25">
      <c r="A71" s="2" t="s">
        <v>130</v>
      </c>
      <c r="B71" s="2" t="s">
        <v>101</v>
      </c>
      <c r="C71" s="3" t="s">
        <v>102</v>
      </c>
      <c r="D71" s="3" t="s">
        <v>103</v>
      </c>
      <c r="E71" s="3" t="s">
        <v>104</v>
      </c>
      <c r="F71" s="4" t="s">
        <v>105</v>
      </c>
      <c r="G71" s="4" t="s">
        <v>106</v>
      </c>
      <c r="H71" s="4" t="s">
        <v>107</v>
      </c>
      <c r="I71" s="4" t="s">
        <v>108</v>
      </c>
      <c r="J71" s="4" t="s">
        <v>109</v>
      </c>
      <c r="K71" s="4" t="s">
        <v>110</v>
      </c>
      <c r="L71" s="4" t="s">
        <v>111</v>
      </c>
      <c r="M71" s="4" t="s">
        <v>112</v>
      </c>
      <c r="N71" s="4" t="s">
        <v>113</v>
      </c>
      <c r="O71" s="4" t="s">
        <v>114</v>
      </c>
      <c r="P71" s="4" t="s">
        <v>115</v>
      </c>
      <c r="Q71" s="4" t="s">
        <v>116</v>
      </c>
      <c r="R71" s="4" t="s">
        <v>117</v>
      </c>
      <c r="S71" s="2" t="s">
        <v>118</v>
      </c>
      <c r="T71" s="2" t="s">
        <v>25</v>
      </c>
      <c r="U71" s="2" t="s">
        <v>119</v>
      </c>
      <c r="V71" s="16"/>
      <c r="W71" s="17"/>
    </row>
    <row r="72" spans="1:23" x14ac:dyDescent="0.25">
      <c r="A72" s="13" t="s">
        <v>20</v>
      </c>
      <c r="B72" s="13">
        <v>33869</v>
      </c>
      <c r="C72" s="13" t="s">
        <v>76</v>
      </c>
      <c r="D72" s="13" t="s">
        <v>12</v>
      </c>
      <c r="E72" s="13" t="s">
        <v>11</v>
      </c>
      <c r="F72" s="14">
        <v>75.56</v>
      </c>
      <c r="G72" s="20">
        <f t="shared" ref="G72:G74" si="165">F72*(1-11.5%)*(1-5%)</f>
        <v>63.527069999999995</v>
      </c>
      <c r="H72" s="20">
        <f t="shared" ref="H72:H74" si="166">F72*(1-11%)*(1-5%)</f>
        <v>63.885980000000004</v>
      </c>
      <c r="I72" s="20">
        <f t="shared" ref="I72:I74" si="167">F72*(1-10.5%)*(1-5%)</f>
        <v>64.244889999999998</v>
      </c>
      <c r="J72" s="20">
        <f t="shared" ref="J72:J74" si="168">F72*(1-10%)*(1-5%)</f>
        <v>64.603800000000007</v>
      </c>
      <c r="K72" s="20">
        <f t="shared" ref="K72:K74" si="169">F72*(1-9.5%)*(1-5%)</f>
        <v>64.962710000000001</v>
      </c>
      <c r="L72" s="20">
        <f t="shared" ref="L72:L74" si="170">F72*(1-9%)*(1-5%)</f>
        <v>65.321619999999996</v>
      </c>
      <c r="M72" s="20">
        <f t="shared" ref="M72:M74" si="171">F72*(1-8.5%)*(1-5%)</f>
        <v>65.68052999999999</v>
      </c>
      <c r="N72" s="20">
        <f t="shared" ref="N72:N74" si="172">F72*(1-8%)*(1-5%)</f>
        <v>66.039439999999999</v>
      </c>
      <c r="O72" s="20">
        <f t="shared" ref="O72:O74" si="173">F72*(1-7.5%)*(1-5%)</f>
        <v>66.398349999999994</v>
      </c>
      <c r="P72" s="20">
        <f t="shared" ref="P72:P74" si="174">F72*(1-6.5%)*(1-5%)</f>
        <v>67.116169999999997</v>
      </c>
      <c r="Q72" s="20">
        <f t="shared" ref="Q72:Q74" si="175">F72*(1-5.5%)*(1-5%)</f>
        <v>67.83399</v>
      </c>
      <c r="R72" s="14">
        <v>129.9</v>
      </c>
      <c r="S72" s="15" t="s">
        <v>22</v>
      </c>
      <c r="T72" s="13" t="s">
        <v>22</v>
      </c>
      <c r="U72" s="13" t="s">
        <v>22</v>
      </c>
      <c r="V72" s="16"/>
      <c r="W72" s="17"/>
    </row>
    <row r="73" spans="1:23" x14ac:dyDescent="0.25">
      <c r="A73" s="13" t="s">
        <v>20</v>
      </c>
      <c r="B73" s="13">
        <v>35826</v>
      </c>
      <c r="C73" s="13" t="s">
        <v>77</v>
      </c>
      <c r="D73" s="13" t="s">
        <v>12</v>
      </c>
      <c r="E73" s="13" t="s">
        <v>11</v>
      </c>
      <c r="F73" s="14">
        <v>110.44</v>
      </c>
      <c r="G73" s="20">
        <f t="shared" si="165"/>
        <v>92.852429999999998</v>
      </c>
      <c r="H73" s="20">
        <f t="shared" si="166"/>
        <v>93.377020000000002</v>
      </c>
      <c r="I73" s="20">
        <f t="shared" si="167"/>
        <v>93.901609999999991</v>
      </c>
      <c r="J73" s="20">
        <f t="shared" si="168"/>
        <v>94.426199999999994</v>
      </c>
      <c r="K73" s="20">
        <f t="shared" si="169"/>
        <v>94.950789999999998</v>
      </c>
      <c r="L73" s="20">
        <f t="shared" si="170"/>
        <v>95.475380000000001</v>
      </c>
      <c r="M73" s="20">
        <f t="shared" si="171"/>
        <v>95.99996999999999</v>
      </c>
      <c r="N73" s="20">
        <f t="shared" si="172"/>
        <v>96.524559999999994</v>
      </c>
      <c r="O73" s="20">
        <f t="shared" si="173"/>
        <v>97.049149999999997</v>
      </c>
      <c r="P73" s="20">
        <f t="shared" si="174"/>
        <v>98.098330000000004</v>
      </c>
      <c r="Q73" s="20">
        <f t="shared" si="175"/>
        <v>99.147509999999983</v>
      </c>
      <c r="R73" s="14">
        <v>189.9</v>
      </c>
      <c r="S73" s="15" t="s">
        <v>22</v>
      </c>
      <c r="T73" s="13" t="s">
        <v>22</v>
      </c>
      <c r="U73" s="13" t="s">
        <v>22</v>
      </c>
      <c r="V73" s="16"/>
      <c r="W73" s="17"/>
    </row>
    <row r="74" spans="1:23" x14ac:dyDescent="0.25">
      <c r="A74" s="13" t="s">
        <v>20</v>
      </c>
      <c r="B74" s="13">
        <v>36191</v>
      </c>
      <c r="C74" s="13" t="s">
        <v>78</v>
      </c>
      <c r="D74" s="13" t="s">
        <v>12</v>
      </c>
      <c r="E74" s="13" t="s">
        <v>11</v>
      </c>
      <c r="F74" s="14">
        <v>116.26</v>
      </c>
      <c r="G74" s="20">
        <f t="shared" si="165"/>
        <v>97.745594999999994</v>
      </c>
      <c r="H74" s="20">
        <f t="shared" si="166"/>
        <v>98.297830000000005</v>
      </c>
      <c r="I74" s="20">
        <f t="shared" si="167"/>
        <v>98.850065000000001</v>
      </c>
      <c r="J74" s="20">
        <f t="shared" si="168"/>
        <v>99.402299999999997</v>
      </c>
      <c r="K74" s="20">
        <f t="shared" si="169"/>
        <v>99.954535000000007</v>
      </c>
      <c r="L74" s="20">
        <f t="shared" si="170"/>
        <v>100.50677</v>
      </c>
      <c r="M74" s="20">
        <f t="shared" si="171"/>
        <v>101.059005</v>
      </c>
      <c r="N74" s="20">
        <f t="shared" si="172"/>
        <v>101.61124000000001</v>
      </c>
      <c r="O74" s="20">
        <f t="shared" si="173"/>
        <v>102.16347500000001</v>
      </c>
      <c r="P74" s="20">
        <f t="shared" si="174"/>
        <v>103.267945</v>
      </c>
      <c r="Q74" s="20">
        <f t="shared" si="175"/>
        <v>104.372415</v>
      </c>
      <c r="R74" s="14">
        <v>199.9</v>
      </c>
      <c r="S74" s="15" t="s">
        <v>22</v>
      </c>
      <c r="T74" s="13" t="s">
        <v>22</v>
      </c>
      <c r="U74" s="13" t="s">
        <v>22</v>
      </c>
      <c r="V74" s="16"/>
      <c r="W74" s="17"/>
    </row>
    <row r="75" spans="1:23" x14ac:dyDescent="0.25">
      <c r="A75" s="10" t="s">
        <v>13</v>
      </c>
      <c r="B75" s="10" t="s">
        <v>20</v>
      </c>
      <c r="C75" s="10" t="s">
        <v>20</v>
      </c>
      <c r="D75" s="10" t="s">
        <v>20</v>
      </c>
      <c r="E75" s="10" t="s">
        <v>20</v>
      </c>
      <c r="F75" s="11" t="s">
        <v>20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 t="s">
        <v>20</v>
      </c>
      <c r="S75" s="12" t="s">
        <v>20</v>
      </c>
      <c r="T75" s="10" t="s">
        <v>20</v>
      </c>
      <c r="U75" s="10" t="s">
        <v>20</v>
      </c>
      <c r="V75" s="16"/>
      <c r="W75" s="17"/>
    </row>
    <row r="76" spans="1:23" x14ac:dyDescent="0.25">
      <c r="A76" s="2" t="s">
        <v>120</v>
      </c>
      <c r="B76" s="2" t="s">
        <v>101</v>
      </c>
      <c r="C76" s="3" t="s">
        <v>102</v>
      </c>
      <c r="D76" s="3" t="s">
        <v>103</v>
      </c>
      <c r="E76" s="3" t="s">
        <v>104</v>
      </c>
      <c r="F76" s="4" t="s">
        <v>105</v>
      </c>
      <c r="G76" s="4" t="s">
        <v>106</v>
      </c>
      <c r="H76" s="4" t="s">
        <v>107</v>
      </c>
      <c r="I76" s="4" t="s">
        <v>108</v>
      </c>
      <c r="J76" s="4" t="s">
        <v>109</v>
      </c>
      <c r="K76" s="4" t="s">
        <v>110</v>
      </c>
      <c r="L76" s="4" t="s">
        <v>111</v>
      </c>
      <c r="M76" s="4" t="s">
        <v>112</v>
      </c>
      <c r="N76" s="4" t="s">
        <v>113</v>
      </c>
      <c r="O76" s="4" t="s">
        <v>114</v>
      </c>
      <c r="P76" s="4" t="s">
        <v>115</v>
      </c>
      <c r="Q76" s="4" t="s">
        <v>116</v>
      </c>
      <c r="R76" s="4" t="s">
        <v>117</v>
      </c>
      <c r="S76" s="2" t="s">
        <v>118</v>
      </c>
      <c r="T76" s="2" t="s">
        <v>25</v>
      </c>
      <c r="U76" s="2" t="s">
        <v>119</v>
      </c>
      <c r="V76" s="16"/>
      <c r="W76" s="17"/>
    </row>
    <row r="77" spans="1:23" x14ac:dyDescent="0.25">
      <c r="A77" s="13" t="s">
        <v>20</v>
      </c>
      <c r="B77" s="13">
        <v>34472</v>
      </c>
      <c r="C77" s="13" t="s">
        <v>79</v>
      </c>
      <c r="D77" s="13" t="s">
        <v>13</v>
      </c>
      <c r="E77" s="13" t="s">
        <v>1</v>
      </c>
      <c r="F77" s="14">
        <v>174.65</v>
      </c>
      <c r="G77" s="14">
        <v>174.65</v>
      </c>
      <c r="H77" s="14">
        <v>174.65</v>
      </c>
      <c r="I77" s="14">
        <v>174.65</v>
      </c>
      <c r="J77" s="14">
        <v>174.65</v>
      </c>
      <c r="K77" s="14">
        <v>174.65</v>
      </c>
      <c r="L77" s="14">
        <v>174.65</v>
      </c>
      <c r="M77" s="14">
        <v>174.65</v>
      </c>
      <c r="N77" s="14">
        <v>174.65</v>
      </c>
      <c r="O77" s="14">
        <v>174.65</v>
      </c>
      <c r="P77" s="14">
        <v>174.65</v>
      </c>
      <c r="Q77" s="14">
        <v>174.65</v>
      </c>
      <c r="R77" s="14">
        <v>319.89999999999998</v>
      </c>
      <c r="S77" s="15">
        <v>6.5000000000000002E-2</v>
      </c>
      <c r="T77" s="13" t="s">
        <v>29</v>
      </c>
      <c r="U77" s="13" t="s">
        <v>22</v>
      </c>
      <c r="V77" s="16"/>
      <c r="W77" s="17"/>
    </row>
    <row r="78" spans="1:23" x14ac:dyDescent="0.25">
      <c r="A78" s="2" t="s">
        <v>122</v>
      </c>
      <c r="B78" s="2" t="s">
        <v>101</v>
      </c>
      <c r="C78" s="3" t="s">
        <v>102</v>
      </c>
      <c r="D78" s="3" t="s">
        <v>103</v>
      </c>
      <c r="E78" s="3" t="s">
        <v>104</v>
      </c>
      <c r="F78" s="4" t="s">
        <v>105</v>
      </c>
      <c r="G78" s="4" t="s">
        <v>106</v>
      </c>
      <c r="H78" s="4" t="s">
        <v>107</v>
      </c>
      <c r="I78" s="4" t="s">
        <v>108</v>
      </c>
      <c r="J78" s="4" t="s">
        <v>109</v>
      </c>
      <c r="K78" s="4" t="s">
        <v>110</v>
      </c>
      <c r="L78" s="4" t="s">
        <v>111</v>
      </c>
      <c r="M78" s="4" t="s">
        <v>112</v>
      </c>
      <c r="N78" s="4" t="s">
        <v>113</v>
      </c>
      <c r="O78" s="4" t="s">
        <v>114</v>
      </c>
      <c r="P78" s="4" t="s">
        <v>115</v>
      </c>
      <c r="Q78" s="4" t="s">
        <v>116</v>
      </c>
      <c r="R78" s="4" t="s">
        <v>117</v>
      </c>
      <c r="S78" s="2" t="s">
        <v>118</v>
      </c>
      <c r="T78" s="2" t="s">
        <v>25</v>
      </c>
      <c r="U78" s="2" t="s">
        <v>119</v>
      </c>
      <c r="V78" s="16"/>
      <c r="W78" s="17"/>
    </row>
    <row r="79" spans="1:23" x14ac:dyDescent="0.25">
      <c r="A79" s="13" t="s">
        <v>20</v>
      </c>
      <c r="B79" s="13">
        <v>36143</v>
      </c>
      <c r="C79" s="13" t="s">
        <v>80</v>
      </c>
      <c r="D79" s="13" t="s">
        <v>13</v>
      </c>
      <c r="E79" s="13" t="s">
        <v>3</v>
      </c>
      <c r="F79" s="14">
        <v>122.06</v>
      </c>
      <c r="G79" s="20">
        <f t="shared" ref="G79:G80" si="176">F79*(1-11.5%)*(1-5%)</f>
        <v>102.621945</v>
      </c>
      <c r="H79" s="20">
        <f t="shared" ref="H79:H80" si="177">F79*(1-11%)*(1-5%)</f>
        <v>103.20173</v>
      </c>
      <c r="I79" s="20">
        <f t="shared" ref="I79:I80" si="178">F79*(1-10.5%)*(1-5%)</f>
        <v>103.781515</v>
      </c>
      <c r="J79" s="20">
        <f t="shared" ref="J79:J80" si="179">F79*(1-10%)*(1-5%)</f>
        <v>104.3613</v>
      </c>
      <c r="K79" s="20">
        <f t="shared" ref="K79:K80" si="180">F79*(1-9.5%)*(1-5%)</f>
        <v>104.941085</v>
      </c>
      <c r="L79" s="20">
        <f t="shared" ref="L79:L80" si="181">F79*(1-9%)*(1-5%)</f>
        <v>105.52087</v>
      </c>
      <c r="M79" s="20">
        <f t="shared" ref="M79:M80" si="182">F79*(1-8.5%)*(1-5%)</f>
        <v>106.100655</v>
      </c>
      <c r="N79" s="20">
        <f t="shared" ref="N79:N80" si="183">F79*(1-8%)*(1-5%)</f>
        <v>106.68044</v>
      </c>
      <c r="O79" s="20">
        <f t="shared" ref="O79:O80" si="184">F79*(1-7.5%)*(1-5%)</f>
        <v>107.26022499999999</v>
      </c>
      <c r="P79" s="20">
        <f t="shared" ref="P79:P80" si="185">F79*(1-6.5%)*(1-5%)</f>
        <v>108.41979500000001</v>
      </c>
      <c r="Q79" s="20">
        <f t="shared" ref="Q79:Q80" si="186">F79*(1-5.5%)*(1-5%)</f>
        <v>109.579365</v>
      </c>
      <c r="R79" s="14">
        <v>209.9</v>
      </c>
      <c r="S79" s="15" t="s">
        <v>22</v>
      </c>
      <c r="T79" s="13" t="s">
        <v>22</v>
      </c>
      <c r="U79" s="13" t="s">
        <v>22</v>
      </c>
    </row>
    <row r="80" spans="1:23" x14ac:dyDescent="0.25">
      <c r="A80" s="13" t="s">
        <v>20</v>
      </c>
      <c r="B80" s="13">
        <v>37576</v>
      </c>
      <c r="C80" s="13" t="s">
        <v>81</v>
      </c>
      <c r="D80" s="13" t="s">
        <v>13</v>
      </c>
      <c r="E80" s="13" t="s">
        <v>3</v>
      </c>
      <c r="F80" s="14">
        <v>98.82</v>
      </c>
      <c r="G80" s="20">
        <f t="shared" si="176"/>
        <v>83.082914999999986</v>
      </c>
      <c r="H80" s="20">
        <f t="shared" si="177"/>
        <v>83.552309999999991</v>
      </c>
      <c r="I80" s="20">
        <f t="shared" si="178"/>
        <v>84.021704999999997</v>
      </c>
      <c r="J80" s="20">
        <f t="shared" si="179"/>
        <v>84.491100000000003</v>
      </c>
      <c r="K80" s="20">
        <f t="shared" si="180"/>
        <v>84.960494999999995</v>
      </c>
      <c r="L80" s="20">
        <f t="shared" si="181"/>
        <v>85.429889999999986</v>
      </c>
      <c r="M80" s="20">
        <f t="shared" si="182"/>
        <v>85.899284999999992</v>
      </c>
      <c r="N80" s="20">
        <f t="shared" si="183"/>
        <v>86.368679999999998</v>
      </c>
      <c r="O80" s="20">
        <f t="shared" si="184"/>
        <v>86.838075000000003</v>
      </c>
      <c r="P80" s="20">
        <f t="shared" si="185"/>
        <v>87.776864999999987</v>
      </c>
      <c r="Q80" s="20">
        <f t="shared" si="186"/>
        <v>88.715654999999984</v>
      </c>
      <c r="R80" s="14">
        <v>169.9</v>
      </c>
      <c r="S80" s="15" t="s">
        <v>22</v>
      </c>
      <c r="T80" s="13" t="s">
        <v>29</v>
      </c>
      <c r="U80" s="13" t="s">
        <v>22</v>
      </c>
    </row>
    <row r="81" spans="1:21" x14ac:dyDescent="0.25">
      <c r="A81" s="2" t="s">
        <v>123</v>
      </c>
      <c r="B81" s="2" t="s">
        <v>101</v>
      </c>
      <c r="C81" s="3" t="s">
        <v>102</v>
      </c>
      <c r="D81" s="3" t="s">
        <v>103</v>
      </c>
      <c r="E81" s="3" t="s">
        <v>104</v>
      </c>
      <c r="F81" s="4" t="s">
        <v>105</v>
      </c>
      <c r="G81" s="4" t="s">
        <v>106</v>
      </c>
      <c r="H81" s="4" t="s">
        <v>107</v>
      </c>
      <c r="I81" s="4" t="s">
        <v>108</v>
      </c>
      <c r="J81" s="4" t="s">
        <v>109</v>
      </c>
      <c r="K81" s="4" t="s">
        <v>110</v>
      </c>
      <c r="L81" s="4" t="s">
        <v>111</v>
      </c>
      <c r="M81" s="4" t="s">
        <v>112</v>
      </c>
      <c r="N81" s="4" t="s">
        <v>113</v>
      </c>
      <c r="O81" s="4" t="s">
        <v>114</v>
      </c>
      <c r="P81" s="4" t="s">
        <v>115</v>
      </c>
      <c r="Q81" s="4" t="s">
        <v>116</v>
      </c>
      <c r="R81" s="4" t="s">
        <v>117</v>
      </c>
      <c r="S81" s="2" t="s">
        <v>118</v>
      </c>
      <c r="T81" s="2" t="s">
        <v>25</v>
      </c>
      <c r="U81" s="2" t="s">
        <v>119</v>
      </c>
    </row>
    <row r="82" spans="1:21" x14ac:dyDescent="0.25">
      <c r="A82" s="13" t="s">
        <v>20</v>
      </c>
      <c r="B82" s="13">
        <v>32409</v>
      </c>
      <c r="C82" s="13" t="s">
        <v>82</v>
      </c>
      <c r="D82" s="13" t="s">
        <v>13</v>
      </c>
      <c r="E82" s="13" t="s">
        <v>4</v>
      </c>
      <c r="F82" s="14">
        <v>87.19</v>
      </c>
      <c r="G82" s="20">
        <f t="shared" ref="G82:G84" si="187">F82*(1-11.5%)*(1-5%)</f>
        <v>73.304992499999997</v>
      </c>
      <c r="H82" s="20">
        <f t="shared" ref="H82:H84" si="188">F82*(1-11%)*(1-5%)</f>
        <v>73.719144999999983</v>
      </c>
      <c r="I82" s="20">
        <f t="shared" ref="I82:I84" si="189">F82*(1-10.5%)*(1-5%)</f>
        <v>74.133297499999998</v>
      </c>
      <c r="J82" s="20">
        <f t="shared" ref="J82:J84" si="190">F82*(1-10%)*(1-5%)</f>
        <v>74.547449999999998</v>
      </c>
      <c r="K82" s="20">
        <f t="shared" ref="K82:K84" si="191">F82*(1-9.5%)*(1-5%)</f>
        <v>74.961602499999998</v>
      </c>
      <c r="L82" s="20">
        <f t="shared" ref="L82:L84" si="192">F82*(1-9%)*(1-5%)</f>
        <v>75.375754999999998</v>
      </c>
      <c r="M82" s="20">
        <f t="shared" ref="M82:M84" si="193">F82*(1-8.5%)*(1-5%)</f>
        <v>75.789907499999998</v>
      </c>
      <c r="N82" s="20">
        <f t="shared" ref="N82:N84" si="194">F82*(1-8%)*(1-5%)</f>
        <v>76.204059999999998</v>
      </c>
      <c r="O82" s="20">
        <f t="shared" ref="O82:O84" si="195">F82*(1-7.5%)*(1-5%)</f>
        <v>76.618212499999998</v>
      </c>
      <c r="P82" s="20">
        <f t="shared" ref="P82:P84" si="196">F82*(1-6.5%)*(1-5%)</f>
        <v>77.446517499999999</v>
      </c>
      <c r="Q82" s="20">
        <f t="shared" ref="Q82:Q84" si="197">F82*(1-5.5%)*(1-5%)</f>
        <v>78.274822499999985</v>
      </c>
      <c r="R82" s="14">
        <v>149.9</v>
      </c>
      <c r="S82" s="15" t="s">
        <v>22</v>
      </c>
      <c r="T82" s="13" t="s">
        <v>22</v>
      </c>
      <c r="U82" s="13" t="s">
        <v>22</v>
      </c>
    </row>
    <row r="83" spans="1:21" x14ac:dyDescent="0.25">
      <c r="A83" s="13" t="s">
        <v>20</v>
      </c>
      <c r="B83" s="13">
        <v>36165</v>
      </c>
      <c r="C83" s="13" t="s">
        <v>83</v>
      </c>
      <c r="D83" s="13" t="s">
        <v>13</v>
      </c>
      <c r="E83" s="13" t="s">
        <v>4</v>
      </c>
      <c r="F83" s="14">
        <v>81.38</v>
      </c>
      <c r="G83" s="20">
        <f t="shared" si="187"/>
        <v>68.420234999999991</v>
      </c>
      <c r="H83" s="20">
        <f t="shared" si="188"/>
        <v>68.806790000000007</v>
      </c>
      <c r="I83" s="20">
        <f t="shared" si="189"/>
        <v>69.193344999999994</v>
      </c>
      <c r="J83" s="20">
        <f t="shared" si="190"/>
        <v>69.579899999999995</v>
      </c>
      <c r="K83" s="20">
        <f t="shared" si="191"/>
        <v>69.966454999999996</v>
      </c>
      <c r="L83" s="20">
        <f t="shared" si="192"/>
        <v>70.353009999999998</v>
      </c>
      <c r="M83" s="20">
        <f t="shared" si="193"/>
        <v>70.739564999999999</v>
      </c>
      <c r="N83" s="20">
        <f t="shared" si="194"/>
        <v>71.12612</v>
      </c>
      <c r="O83" s="20">
        <f t="shared" si="195"/>
        <v>71.512675000000002</v>
      </c>
      <c r="P83" s="20">
        <f t="shared" si="196"/>
        <v>72.28578499999999</v>
      </c>
      <c r="Q83" s="20">
        <f t="shared" si="197"/>
        <v>73.058894999999978</v>
      </c>
      <c r="R83" s="14">
        <v>139.9</v>
      </c>
      <c r="S83" s="15" t="s">
        <v>22</v>
      </c>
      <c r="T83" s="13" t="s">
        <v>22</v>
      </c>
      <c r="U83" s="13" t="s">
        <v>22</v>
      </c>
    </row>
    <row r="84" spans="1:21" x14ac:dyDescent="0.25">
      <c r="A84" s="13" t="s">
        <v>20</v>
      </c>
      <c r="B84" s="13">
        <v>36188</v>
      </c>
      <c r="C84" s="13" t="s">
        <v>84</v>
      </c>
      <c r="D84" s="13" t="s">
        <v>13</v>
      </c>
      <c r="E84" s="13" t="s">
        <v>4</v>
      </c>
      <c r="F84" s="14">
        <v>81.38</v>
      </c>
      <c r="G84" s="20">
        <f t="shared" si="187"/>
        <v>68.420234999999991</v>
      </c>
      <c r="H84" s="20">
        <f t="shared" si="188"/>
        <v>68.806790000000007</v>
      </c>
      <c r="I84" s="20">
        <f t="shared" si="189"/>
        <v>69.193344999999994</v>
      </c>
      <c r="J84" s="20">
        <f t="shared" si="190"/>
        <v>69.579899999999995</v>
      </c>
      <c r="K84" s="20">
        <f t="shared" si="191"/>
        <v>69.966454999999996</v>
      </c>
      <c r="L84" s="20">
        <f t="shared" si="192"/>
        <v>70.353009999999998</v>
      </c>
      <c r="M84" s="20">
        <f t="shared" si="193"/>
        <v>70.739564999999999</v>
      </c>
      <c r="N84" s="20">
        <f t="shared" si="194"/>
        <v>71.12612</v>
      </c>
      <c r="O84" s="20">
        <f t="shared" si="195"/>
        <v>71.512675000000002</v>
      </c>
      <c r="P84" s="20">
        <f t="shared" si="196"/>
        <v>72.28578499999999</v>
      </c>
      <c r="Q84" s="20">
        <f t="shared" si="197"/>
        <v>73.058894999999978</v>
      </c>
      <c r="R84" s="14">
        <v>139.9</v>
      </c>
      <c r="S84" s="15" t="s">
        <v>22</v>
      </c>
      <c r="T84" s="13" t="s">
        <v>25</v>
      </c>
      <c r="U84" s="13" t="s">
        <v>22</v>
      </c>
    </row>
    <row r="85" spans="1:21" x14ac:dyDescent="0.25">
      <c r="A85" s="2" t="s">
        <v>124</v>
      </c>
      <c r="B85" s="2" t="s">
        <v>101</v>
      </c>
      <c r="C85" s="3" t="s">
        <v>102</v>
      </c>
      <c r="D85" s="3" t="s">
        <v>103</v>
      </c>
      <c r="E85" s="3" t="s">
        <v>104</v>
      </c>
      <c r="F85" s="4" t="s">
        <v>105</v>
      </c>
      <c r="G85" s="4" t="s">
        <v>106</v>
      </c>
      <c r="H85" s="4" t="s">
        <v>107</v>
      </c>
      <c r="I85" s="4" t="s">
        <v>108</v>
      </c>
      <c r="J85" s="4" t="s">
        <v>109</v>
      </c>
      <c r="K85" s="4" t="s">
        <v>110</v>
      </c>
      <c r="L85" s="4" t="s">
        <v>111</v>
      </c>
      <c r="M85" s="4" t="s">
        <v>112</v>
      </c>
      <c r="N85" s="4" t="s">
        <v>113</v>
      </c>
      <c r="O85" s="4" t="s">
        <v>114</v>
      </c>
      <c r="P85" s="4" t="s">
        <v>115</v>
      </c>
      <c r="Q85" s="4" t="s">
        <v>116</v>
      </c>
      <c r="R85" s="4" t="s">
        <v>117</v>
      </c>
      <c r="S85" s="2" t="s">
        <v>118</v>
      </c>
      <c r="T85" s="2" t="s">
        <v>25</v>
      </c>
      <c r="U85" s="2" t="s">
        <v>119</v>
      </c>
    </row>
    <row r="86" spans="1:21" x14ac:dyDescent="0.25">
      <c r="A86" s="13" t="s">
        <v>20</v>
      </c>
      <c r="B86" s="13">
        <v>36116</v>
      </c>
      <c r="C86" s="13" t="s">
        <v>85</v>
      </c>
      <c r="D86" s="13" t="s">
        <v>13</v>
      </c>
      <c r="E86" s="13" t="s">
        <v>5</v>
      </c>
      <c r="F86" s="14">
        <v>116.26</v>
      </c>
      <c r="G86" s="20">
        <f t="shared" ref="G86" si="198">F86*(1-11.5%)*(1-5%)</f>
        <v>97.745594999999994</v>
      </c>
      <c r="H86" s="20">
        <f t="shared" ref="H86" si="199">F86*(1-11%)*(1-5%)</f>
        <v>98.297830000000005</v>
      </c>
      <c r="I86" s="20">
        <f t="shared" ref="I86" si="200">F86*(1-10.5%)*(1-5%)</f>
        <v>98.850065000000001</v>
      </c>
      <c r="J86" s="20">
        <f t="shared" ref="J86" si="201">F86*(1-10%)*(1-5%)</f>
        <v>99.402299999999997</v>
      </c>
      <c r="K86" s="20">
        <f t="shared" ref="K86" si="202">F86*(1-9.5%)*(1-5%)</f>
        <v>99.954535000000007</v>
      </c>
      <c r="L86" s="20">
        <f t="shared" ref="L86" si="203">F86*(1-9%)*(1-5%)</f>
        <v>100.50677</v>
      </c>
      <c r="M86" s="20">
        <f t="shared" ref="M86" si="204">F86*(1-8.5%)*(1-5%)</f>
        <v>101.059005</v>
      </c>
      <c r="N86" s="20">
        <f t="shared" ref="N86" si="205">F86*(1-8%)*(1-5%)</f>
        <v>101.61124000000001</v>
      </c>
      <c r="O86" s="20">
        <f t="shared" ref="O86" si="206">F86*(1-7.5%)*(1-5%)</f>
        <v>102.16347500000001</v>
      </c>
      <c r="P86" s="20">
        <f t="shared" ref="P86" si="207">F86*(1-6.5%)*(1-5%)</f>
        <v>103.267945</v>
      </c>
      <c r="Q86" s="20">
        <f t="shared" ref="Q86" si="208">F86*(1-5.5%)*(1-5%)</f>
        <v>104.372415</v>
      </c>
      <c r="R86" s="14">
        <v>199.9</v>
      </c>
      <c r="S86" s="15" t="s">
        <v>22</v>
      </c>
      <c r="T86" s="13" t="s">
        <v>22</v>
      </c>
      <c r="U86" s="13" t="s">
        <v>22</v>
      </c>
    </row>
    <row r="87" spans="1:21" x14ac:dyDescent="0.25">
      <c r="A87" s="2" t="s">
        <v>125</v>
      </c>
      <c r="B87" s="2" t="s">
        <v>101</v>
      </c>
      <c r="C87" s="3" t="s">
        <v>102</v>
      </c>
      <c r="D87" s="3" t="s">
        <v>103</v>
      </c>
      <c r="E87" s="3" t="s">
        <v>104</v>
      </c>
      <c r="F87" s="4" t="s">
        <v>105</v>
      </c>
      <c r="G87" s="4" t="s">
        <v>106</v>
      </c>
      <c r="H87" s="4" t="s">
        <v>107</v>
      </c>
      <c r="I87" s="4" t="s">
        <v>108</v>
      </c>
      <c r="J87" s="4" t="s">
        <v>109</v>
      </c>
      <c r="K87" s="4" t="s">
        <v>110</v>
      </c>
      <c r="L87" s="4" t="s">
        <v>111</v>
      </c>
      <c r="M87" s="4" t="s">
        <v>112</v>
      </c>
      <c r="N87" s="4" t="s">
        <v>113</v>
      </c>
      <c r="O87" s="4" t="s">
        <v>114</v>
      </c>
      <c r="P87" s="4" t="s">
        <v>115</v>
      </c>
      <c r="Q87" s="4" t="s">
        <v>116</v>
      </c>
      <c r="R87" s="4" t="s">
        <v>117</v>
      </c>
      <c r="S87" s="2" t="s">
        <v>118</v>
      </c>
      <c r="T87" s="2" t="s">
        <v>25</v>
      </c>
      <c r="U87" s="2" t="s">
        <v>119</v>
      </c>
    </row>
    <row r="88" spans="1:21" x14ac:dyDescent="0.25">
      <c r="A88" s="13" t="s">
        <v>20</v>
      </c>
      <c r="B88" s="13">
        <v>36442</v>
      </c>
      <c r="C88" s="13" t="s">
        <v>86</v>
      </c>
      <c r="D88" s="13" t="s">
        <v>13</v>
      </c>
      <c r="E88" s="13" t="s">
        <v>6</v>
      </c>
      <c r="F88" s="14">
        <v>127.88</v>
      </c>
      <c r="G88" s="20">
        <f t="shared" ref="G88" si="209">F88*(1-11.5%)*(1-5%)</f>
        <v>107.51510999999999</v>
      </c>
      <c r="H88" s="20">
        <f t="shared" ref="H88" si="210">F88*(1-11%)*(1-5%)</f>
        <v>108.12253999999999</v>
      </c>
      <c r="I88" s="20">
        <f t="shared" ref="I88" si="211">F88*(1-10.5%)*(1-5%)</f>
        <v>108.72996999999999</v>
      </c>
      <c r="J88" s="20">
        <f t="shared" ref="J88" si="212">F88*(1-10%)*(1-5%)</f>
        <v>109.33739999999999</v>
      </c>
      <c r="K88" s="20">
        <f t="shared" ref="K88" si="213">F88*(1-9.5%)*(1-5%)</f>
        <v>109.94482999999998</v>
      </c>
      <c r="L88" s="20">
        <f t="shared" ref="L88" si="214">F88*(1-9%)*(1-5%)</f>
        <v>110.55226</v>
      </c>
      <c r="M88" s="20">
        <f t="shared" ref="M88" si="215">F88*(1-8.5%)*(1-5%)</f>
        <v>111.15969</v>
      </c>
      <c r="N88" s="20">
        <f t="shared" ref="N88" si="216">F88*(1-8%)*(1-5%)</f>
        <v>111.76712000000001</v>
      </c>
      <c r="O88" s="20">
        <f t="shared" ref="O88" si="217">F88*(1-7.5%)*(1-5%)</f>
        <v>112.37455</v>
      </c>
      <c r="P88" s="20">
        <f t="shared" ref="P88" si="218">F88*(1-6.5%)*(1-5%)</f>
        <v>113.58941</v>
      </c>
      <c r="Q88" s="20">
        <f t="shared" ref="Q88" si="219">F88*(1-5.5%)*(1-5%)</f>
        <v>114.80426999999999</v>
      </c>
      <c r="R88" s="14">
        <v>219.9</v>
      </c>
      <c r="S88" s="15" t="s">
        <v>22</v>
      </c>
      <c r="T88" s="13" t="s">
        <v>22</v>
      </c>
      <c r="U88" s="13" t="s">
        <v>22</v>
      </c>
    </row>
    <row r="89" spans="1:21" x14ac:dyDescent="0.25">
      <c r="A89" s="2" t="s">
        <v>127</v>
      </c>
      <c r="B89" s="2" t="s">
        <v>101</v>
      </c>
      <c r="C89" s="3" t="s">
        <v>102</v>
      </c>
      <c r="D89" s="3" t="s">
        <v>103</v>
      </c>
      <c r="E89" s="3" t="s">
        <v>104</v>
      </c>
      <c r="F89" s="4" t="s">
        <v>105</v>
      </c>
      <c r="G89" s="4" t="s">
        <v>106</v>
      </c>
      <c r="H89" s="4" t="s">
        <v>107</v>
      </c>
      <c r="I89" s="4" t="s">
        <v>108</v>
      </c>
      <c r="J89" s="4" t="s">
        <v>109</v>
      </c>
      <c r="K89" s="4" t="s">
        <v>110</v>
      </c>
      <c r="L89" s="4" t="s">
        <v>111</v>
      </c>
      <c r="M89" s="4" t="s">
        <v>112</v>
      </c>
      <c r="N89" s="4" t="s">
        <v>113</v>
      </c>
      <c r="O89" s="4" t="s">
        <v>114</v>
      </c>
      <c r="P89" s="4" t="s">
        <v>115</v>
      </c>
      <c r="Q89" s="4" t="s">
        <v>116</v>
      </c>
      <c r="R89" s="4" t="s">
        <v>117</v>
      </c>
      <c r="S89" s="2" t="s">
        <v>118</v>
      </c>
      <c r="T89" s="2" t="s">
        <v>25</v>
      </c>
      <c r="U89" s="2" t="s">
        <v>119</v>
      </c>
    </row>
    <row r="90" spans="1:21" x14ac:dyDescent="0.25">
      <c r="A90" s="13" t="s">
        <v>20</v>
      </c>
      <c r="B90" s="13">
        <v>35853</v>
      </c>
      <c r="C90" s="13" t="s">
        <v>87</v>
      </c>
      <c r="D90" s="13" t="s">
        <v>13</v>
      </c>
      <c r="E90" s="13" t="s">
        <v>8</v>
      </c>
      <c r="F90" s="14">
        <v>104.63</v>
      </c>
      <c r="G90" s="20">
        <f t="shared" ref="G90" si="220">F90*(1-11.5%)*(1-5%)</f>
        <v>87.967672499999992</v>
      </c>
      <c r="H90" s="20">
        <f t="shared" ref="H90" si="221">F90*(1-11%)*(1-5%)</f>
        <v>88.464664999999997</v>
      </c>
      <c r="I90" s="20">
        <f t="shared" ref="I90" si="222">F90*(1-10.5%)*(1-5%)</f>
        <v>88.961657500000001</v>
      </c>
      <c r="J90" s="20">
        <f t="shared" ref="J90" si="223">F90*(1-10%)*(1-5%)</f>
        <v>89.458649999999992</v>
      </c>
      <c r="K90" s="20">
        <f t="shared" ref="K90" si="224">F90*(1-9.5%)*(1-5%)</f>
        <v>89.955642499999996</v>
      </c>
      <c r="L90" s="20">
        <f t="shared" ref="L90" si="225">F90*(1-9%)*(1-5%)</f>
        <v>90.452635000000001</v>
      </c>
      <c r="M90" s="20">
        <f t="shared" ref="M90" si="226">F90*(1-8.5%)*(1-5%)</f>
        <v>90.949627500000005</v>
      </c>
      <c r="N90" s="20">
        <f t="shared" ref="N90" si="227">F90*(1-8%)*(1-5%)</f>
        <v>91.446619999999996</v>
      </c>
      <c r="O90" s="20">
        <f t="shared" ref="O90" si="228">F90*(1-7.5%)*(1-5%)</f>
        <v>91.9436125</v>
      </c>
      <c r="P90" s="20">
        <f t="shared" ref="P90" si="229">F90*(1-6.5%)*(1-5%)</f>
        <v>92.937597499999995</v>
      </c>
      <c r="Q90" s="20">
        <f t="shared" ref="Q90" si="230">F90*(1-5.5%)*(1-5%)</f>
        <v>93.93158249999999</v>
      </c>
      <c r="R90" s="14">
        <v>179.9</v>
      </c>
      <c r="S90" s="15" t="s">
        <v>22</v>
      </c>
      <c r="T90" s="13" t="s">
        <v>22</v>
      </c>
      <c r="U90" s="13" t="s">
        <v>22</v>
      </c>
    </row>
    <row r="91" spans="1:21" x14ac:dyDescent="0.25">
      <c r="A91" s="2" t="s">
        <v>129</v>
      </c>
      <c r="B91" s="2" t="s">
        <v>101</v>
      </c>
      <c r="C91" s="3" t="s">
        <v>102</v>
      </c>
      <c r="D91" s="3" t="s">
        <v>103</v>
      </c>
      <c r="E91" s="3" t="s">
        <v>104</v>
      </c>
      <c r="F91" s="4" t="s">
        <v>105</v>
      </c>
      <c r="G91" s="4" t="s">
        <v>106</v>
      </c>
      <c r="H91" s="4" t="s">
        <v>107</v>
      </c>
      <c r="I91" s="4" t="s">
        <v>108</v>
      </c>
      <c r="J91" s="4" t="s">
        <v>109</v>
      </c>
      <c r="K91" s="4" t="s">
        <v>110</v>
      </c>
      <c r="L91" s="4" t="s">
        <v>111</v>
      </c>
      <c r="M91" s="4" t="s">
        <v>112</v>
      </c>
      <c r="N91" s="4" t="s">
        <v>113</v>
      </c>
      <c r="O91" s="4" t="s">
        <v>114</v>
      </c>
      <c r="P91" s="4" t="s">
        <v>115</v>
      </c>
      <c r="Q91" s="4" t="s">
        <v>116</v>
      </c>
      <c r="R91" s="4" t="s">
        <v>117</v>
      </c>
      <c r="S91" s="2" t="s">
        <v>118</v>
      </c>
      <c r="T91" s="2" t="s">
        <v>25</v>
      </c>
      <c r="U91" s="2" t="s">
        <v>119</v>
      </c>
    </row>
    <row r="92" spans="1:21" x14ac:dyDescent="0.25">
      <c r="A92" s="13" t="s">
        <v>20</v>
      </c>
      <c r="B92" s="13">
        <v>36108</v>
      </c>
      <c r="C92" s="13" t="s">
        <v>88</v>
      </c>
      <c r="D92" s="13" t="s">
        <v>13</v>
      </c>
      <c r="E92" s="13" t="s">
        <v>10</v>
      </c>
      <c r="F92" s="14">
        <v>133.69</v>
      </c>
      <c r="G92" s="20">
        <f t="shared" ref="G92" si="231">F92*(1-11.5%)*(1-5%)</f>
        <v>112.3998675</v>
      </c>
      <c r="H92" s="20">
        <f t="shared" ref="H92" si="232">F92*(1-11%)*(1-5%)</f>
        <v>113.03489499999999</v>
      </c>
      <c r="I92" s="20">
        <f t="shared" ref="I92" si="233">F92*(1-10.5%)*(1-5%)</f>
        <v>113.6699225</v>
      </c>
      <c r="J92" s="20">
        <f t="shared" ref="J92" si="234">F92*(1-10%)*(1-5%)</f>
        <v>114.30494999999999</v>
      </c>
      <c r="K92" s="20">
        <f t="shared" ref="K92" si="235">F92*(1-9.5%)*(1-5%)</f>
        <v>114.9399775</v>
      </c>
      <c r="L92" s="20">
        <f t="shared" ref="L92" si="236">F92*(1-9%)*(1-5%)</f>
        <v>115.57500499999999</v>
      </c>
      <c r="M92" s="20">
        <f t="shared" ref="M92" si="237">F92*(1-8.5%)*(1-5%)</f>
        <v>116.2100325</v>
      </c>
      <c r="N92" s="20">
        <f t="shared" ref="N92" si="238">F92*(1-8%)*(1-5%)</f>
        <v>116.84505999999999</v>
      </c>
      <c r="O92" s="20">
        <f t="shared" ref="O92" si="239">F92*(1-7.5%)*(1-5%)</f>
        <v>117.4800875</v>
      </c>
      <c r="P92" s="20">
        <f t="shared" ref="P92" si="240">F92*(1-6.5%)*(1-5%)</f>
        <v>118.7501425</v>
      </c>
      <c r="Q92" s="20">
        <f t="shared" ref="Q92" si="241">F92*(1-5.5%)*(1-5%)</f>
        <v>120.02019749999998</v>
      </c>
      <c r="R92" s="14">
        <v>229.9</v>
      </c>
      <c r="S92" s="15" t="s">
        <v>22</v>
      </c>
      <c r="T92" s="13" t="s">
        <v>22</v>
      </c>
      <c r="U92" s="13" t="s">
        <v>22</v>
      </c>
    </row>
    <row r="93" spans="1:21" x14ac:dyDescent="0.25">
      <c r="A93" s="2" t="s">
        <v>130</v>
      </c>
      <c r="B93" s="2" t="s">
        <v>101</v>
      </c>
      <c r="C93" s="3" t="s">
        <v>102</v>
      </c>
      <c r="D93" s="3" t="s">
        <v>103</v>
      </c>
      <c r="E93" s="3" t="s">
        <v>104</v>
      </c>
      <c r="F93" s="4" t="s">
        <v>105</v>
      </c>
      <c r="G93" s="4" t="s">
        <v>106</v>
      </c>
      <c r="H93" s="4" t="s">
        <v>107</v>
      </c>
      <c r="I93" s="4" t="s">
        <v>108</v>
      </c>
      <c r="J93" s="4" t="s">
        <v>109</v>
      </c>
      <c r="K93" s="4" t="s">
        <v>110</v>
      </c>
      <c r="L93" s="4" t="s">
        <v>111</v>
      </c>
      <c r="M93" s="4" t="s">
        <v>112</v>
      </c>
      <c r="N93" s="4" t="s">
        <v>113</v>
      </c>
      <c r="O93" s="4" t="s">
        <v>114</v>
      </c>
      <c r="P93" s="4" t="s">
        <v>115</v>
      </c>
      <c r="Q93" s="4" t="s">
        <v>116</v>
      </c>
      <c r="R93" s="4" t="s">
        <v>117</v>
      </c>
      <c r="S93" s="2" t="s">
        <v>118</v>
      </c>
      <c r="T93" s="2" t="s">
        <v>25</v>
      </c>
      <c r="U93" s="2" t="s">
        <v>119</v>
      </c>
    </row>
    <row r="94" spans="1:21" x14ac:dyDescent="0.25">
      <c r="A94" s="13" t="s">
        <v>20</v>
      </c>
      <c r="B94" s="13">
        <v>33868</v>
      </c>
      <c r="C94" s="13" t="s">
        <v>89</v>
      </c>
      <c r="D94" s="13" t="s">
        <v>13</v>
      </c>
      <c r="E94" s="13" t="s">
        <v>11</v>
      </c>
      <c r="F94" s="14">
        <v>139.5</v>
      </c>
      <c r="G94" s="20">
        <f t="shared" ref="G94:G96" si="242">F94*(1-11.5%)*(1-5%)</f>
        <v>117.28462499999999</v>
      </c>
      <c r="H94" s="20">
        <f t="shared" ref="H94:H96" si="243">F94*(1-11%)*(1-5%)</f>
        <v>117.94725</v>
      </c>
      <c r="I94" s="20">
        <f t="shared" ref="I94:I96" si="244">F94*(1-10.5%)*(1-5%)</f>
        <v>118.609875</v>
      </c>
      <c r="J94" s="20">
        <f t="shared" ref="J94:J96" si="245">F94*(1-10%)*(1-5%)</f>
        <v>119.27249999999999</v>
      </c>
      <c r="K94" s="20">
        <f t="shared" ref="K94:K96" si="246">F94*(1-9.5%)*(1-5%)</f>
        <v>119.935125</v>
      </c>
      <c r="L94" s="20">
        <f t="shared" ref="L94:L96" si="247">F94*(1-9%)*(1-5%)</f>
        <v>120.59775</v>
      </c>
      <c r="M94" s="20">
        <f t="shared" ref="M94:M96" si="248">F94*(1-8.5%)*(1-5%)</f>
        <v>121.260375</v>
      </c>
      <c r="N94" s="20">
        <f t="shared" ref="N94:N96" si="249">F94*(1-8%)*(1-5%)</f>
        <v>121.923</v>
      </c>
      <c r="O94" s="20">
        <f t="shared" ref="O94:O96" si="250">F94*(1-7.5%)*(1-5%)</f>
        <v>122.58562499999999</v>
      </c>
      <c r="P94" s="20">
        <f t="shared" ref="P94:P96" si="251">F94*(1-6.5%)*(1-5%)</f>
        <v>123.910875</v>
      </c>
      <c r="Q94" s="20">
        <f t="shared" ref="Q94:Q96" si="252">F94*(1-5.5%)*(1-5%)</f>
        <v>125.23612499999999</v>
      </c>
      <c r="R94" s="14">
        <v>239.9</v>
      </c>
      <c r="S94" s="15" t="s">
        <v>22</v>
      </c>
      <c r="T94" s="13" t="s">
        <v>22</v>
      </c>
      <c r="U94" s="13" t="s">
        <v>22</v>
      </c>
    </row>
    <row r="95" spans="1:21" x14ac:dyDescent="0.25">
      <c r="A95" s="13" t="s">
        <v>20</v>
      </c>
      <c r="B95" s="13">
        <v>35827</v>
      </c>
      <c r="C95" s="13" t="s">
        <v>90</v>
      </c>
      <c r="D95" s="13" t="s">
        <v>13</v>
      </c>
      <c r="E95" s="13" t="s">
        <v>11</v>
      </c>
      <c r="F95" s="14">
        <v>133.69</v>
      </c>
      <c r="G95" s="20">
        <f t="shared" si="242"/>
        <v>112.3998675</v>
      </c>
      <c r="H95" s="20">
        <f t="shared" si="243"/>
        <v>113.03489499999999</v>
      </c>
      <c r="I95" s="20">
        <f t="shared" si="244"/>
        <v>113.6699225</v>
      </c>
      <c r="J95" s="20">
        <f t="shared" si="245"/>
        <v>114.30494999999999</v>
      </c>
      <c r="K95" s="20">
        <f t="shared" si="246"/>
        <v>114.9399775</v>
      </c>
      <c r="L95" s="20">
        <f t="shared" si="247"/>
        <v>115.57500499999999</v>
      </c>
      <c r="M95" s="20">
        <f t="shared" si="248"/>
        <v>116.2100325</v>
      </c>
      <c r="N95" s="20">
        <f t="shared" si="249"/>
        <v>116.84505999999999</v>
      </c>
      <c r="O95" s="20">
        <f t="shared" si="250"/>
        <v>117.4800875</v>
      </c>
      <c r="P95" s="20">
        <f t="shared" si="251"/>
        <v>118.7501425</v>
      </c>
      <c r="Q95" s="20">
        <f t="shared" si="252"/>
        <v>120.02019749999998</v>
      </c>
      <c r="R95" s="14">
        <v>229.9</v>
      </c>
      <c r="S95" s="15" t="s">
        <v>22</v>
      </c>
      <c r="T95" s="13" t="s">
        <v>22</v>
      </c>
      <c r="U95" s="13" t="s">
        <v>22</v>
      </c>
    </row>
    <row r="96" spans="1:21" x14ac:dyDescent="0.25">
      <c r="A96" s="13" t="s">
        <v>20</v>
      </c>
      <c r="B96" s="13">
        <v>36192</v>
      </c>
      <c r="C96" s="13" t="s">
        <v>91</v>
      </c>
      <c r="D96" s="13" t="s">
        <v>13</v>
      </c>
      <c r="E96" s="13" t="s">
        <v>11</v>
      </c>
      <c r="F96" s="14">
        <v>145.32</v>
      </c>
      <c r="G96" s="20">
        <f t="shared" si="242"/>
        <v>122.17778999999997</v>
      </c>
      <c r="H96" s="20">
        <f t="shared" si="243"/>
        <v>122.86806</v>
      </c>
      <c r="I96" s="20">
        <f t="shared" si="244"/>
        <v>123.55832999999998</v>
      </c>
      <c r="J96" s="20">
        <f t="shared" si="245"/>
        <v>124.24860000000001</v>
      </c>
      <c r="K96" s="20">
        <f t="shared" si="246"/>
        <v>124.93886999999999</v>
      </c>
      <c r="L96" s="20">
        <f t="shared" si="247"/>
        <v>125.62913999999999</v>
      </c>
      <c r="M96" s="20">
        <f t="shared" si="248"/>
        <v>126.31941</v>
      </c>
      <c r="N96" s="20">
        <f t="shared" si="249"/>
        <v>127.00967999999999</v>
      </c>
      <c r="O96" s="20">
        <f t="shared" si="250"/>
        <v>127.69994999999999</v>
      </c>
      <c r="P96" s="20">
        <f t="shared" si="251"/>
        <v>129.08049</v>
      </c>
      <c r="Q96" s="20">
        <f t="shared" si="252"/>
        <v>130.46102999999997</v>
      </c>
      <c r="R96" s="14">
        <v>249.9</v>
      </c>
      <c r="S96" s="15" t="s">
        <v>22</v>
      </c>
      <c r="T96" s="13" t="s">
        <v>22</v>
      </c>
      <c r="U96" s="13" t="s">
        <v>22</v>
      </c>
    </row>
    <row r="97" spans="1:21" x14ac:dyDescent="0.25">
      <c r="A97" s="10" t="s">
        <v>14</v>
      </c>
      <c r="B97" s="10" t="s">
        <v>20</v>
      </c>
      <c r="C97" s="10" t="s">
        <v>20</v>
      </c>
      <c r="D97" s="10" t="s">
        <v>20</v>
      </c>
      <c r="E97" s="10" t="s">
        <v>20</v>
      </c>
      <c r="F97" s="11" t="s">
        <v>20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 t="s">
        <v>20</v>
      </c>
      <c r="S97" s="12" t="s">
        <v>20</v>
      </c>
      <c r="T97" s="10" t="s">
        <v>20</v>
      </c>
      <c r="U97" s="10" t="s">
        <v>20</v>
      </c>
    </row>
    <row r="98" spans="1:21" x14ac:dyDescent="0.25">
      <c r="A98" s="2" t="s">
        <v>121</v>
      </c>
      <c r="B98" s="2" t="s">
        <v>101</v>
      </c>
      <c r="C98" s="3" t="s">
        <v>102</v>
      </c>
      <c r="D98" s="3" t="s">
        <v>103</v>
      </c>
      <c r="E98" s="3" t="s">
        <v>104</v>
      </c>
      <c r="F98" s="4" t="s">
        <v>105</v>
      </c>
      <c r="G98" s="4" t="s">
        <v>106</v>
      </c>
      <c r="H98" s="4" t="s">
        <v>107</v>
      </c>
      <c r="I98" s="4" t="s">
        <v>108</v>
      </c>
      <c r="J98" s="4" t="s">
        <v>109</v>
      </c>
      <c r="K98" s="4" t="s">
        <v>110</v>
      </c>
      <c r="L98" s="4" t="s">
        <v>111</v>
      </c>
      <c r="M98" s="4" t="s">
        <v>112</v>
      </c>
      <c r="N98" s="4" t="s">
        <v>113</v>
      </c>
      <c r="O98" s="4" t="s">
        <v>114</v>
      </c>
      <c r="P98" s="4" t="s">
        <v>115</v>
      </c>
      <c r="Q98" s="4" t="s">
        <v>116</v>
      </c>
      <c r="R98" s="4" t="s">
        <v>117</v>
      </c>
      <c r="S98" s="2" t="s">
        <v>118</v>
      </c>
      <c r="T98" s="2" t="s">
        <v>25</v>
      </c>
      <c r="U98" s="2" t="s">
        <v>119</v>
      </c>
    </row>
    <row r="99" spans="1:21" x14ac:dyDescent="0.25">
      <c r="A99" s="13" t="s">
        <v>20</v>
      </c>
      <c r="B99" s="13">
        <v>35781</v>
      </c>
      <c r="C99" s="13" t="s">
        <v>92</v>
      </c>
      <c r="D99" s="13" t="s">
        <v>14</v>
      </c>
      <c r="E99" s="13" t="s">
        <v>2</v>
      </c>
      <c r="F99" s="14">
        <v>52.32</v>
      </c>
      <c r="G99" s="20">
        <f t="shared" ref="G99" si="253">F99*(1-11.5%)*(1-5%)</f>
        <v>43.988040000000005</v>
      </c>
      <c r="H99" s="20">
        <f t="shared" ref="H99" si="254">F99*(1-11%)*(1-5%)</f>
        <v>44.236559999999997</v>
      </c>
      <c r="I99" s="20">
        <f t="shared" ref="I99" si="255">F99*(1-10.5%)*(1-5%)</f>
        <v>44.485079999999996</v>
      </c>
      <c r="J99" s="20">
        <f t="shared" ref="J99" si="256">F99*(1-10%)*(1-5%)</f>
        <v>44.733599999999996</v>
      </c>
      <c r="K99" s="20">
        <f t="shared" ref="K99" si="257">F99*(1-9.5%)*(1-5%)</f>
        <v>44.982120000000002</v>
      </c>
      <c r="L99" s="20">
        <f t="shared" ref="L99" si="258">F99*(1-9%)*(1-5%)</f>
        <v>45.230640000000001</v>
      </c>
      <c r="M99" s="20">
        <f t="shared" ref="M99" si="259">F99*(1-8.5%)*(1-5%)</f>
        <v>45.47916</v>
      </c>
      <c r="N99" s="20">
        <f t="shared" ref="N99" si="260">F99*(1-8%)*(1-5%)</f>
        <v>45.727679999999999</v>
      </c>
      <c r="O99" s="20">
        <f t="shared" ref="O99" si="261">F99*(1-7.5%)*(1-5%)</f>
        <v>45.976199999999999</v>
      </c>
      <c r="P99" s="20">
        <f t="shared" ref="P99" si="262">F99*(1-6.5%)*(1-5%)</f>
        <v>46.473240000000004</v>
      </c>
      <c r="Q99" s="20">
        <f t="shared" ref="Q99" si="263">F99*(1-5.5%)*(1-5%)</f>
        <v>46.970279999999995</v>
      </c>
      <c r="R99" s="14">
        <v>89.9</v>
      </c>
      <c r="S99" s="15" t="s">
        <v>22</v>
      </c>
      <c r="T99" s="13" t="s">
        <v>25</v>
      </c>
      <c r="U99" s="13" t="s">
        <v>22</v>
      </c>
    </row>
    <row r="100" spans="1:21" x14ac:dyDescent="0.25">
      <c r="A100" s="2" t="s">
        <v>125</v>
      </c>
      <c r="B100" s="2" t="s">
        <v>101</v>
      </c>
      <c r="C100" s="3" t="s">
        <v>102</v>
      </c>
      <c r="D100" s="3" t="s">
        <v>103</v>
      </c>
      <c r="E100" s="3" t="s">
        <v>104</v>
      </c>
      <c r="F100" s="4" t="s">
        <v>105</v>
      </c>
      <c r="G100" s="4" t="s">
        <v>106</v>
      </c>
      <c r="H100" s="4" t="s">
        <v>107</v>
      </c>
      <c r="I100" s="4" t="s">
        <v>108</v>
      </c>
      <c r="J100" s="4" t="s">
        <v>109</v>
      </c>
      <c r="K100" s="4" t="s">
        <v>110</v>
      </c>
      <c r="L100" s="4" t="s">
        <v>111</v>
      </c>
      <c r="M100" s="4" t="s">
        <v>112</v>
      </c>
      <c r="N100" s="4" t="s">
        <v>113</v>
      </c>
      <c r="O100" s="4" t="s">
        <v>114</v>
      </c>
      <c r="P100" s="4" t="s">
        <v>115</v>
      </c>
      <c r="Q100" s="4" t="s">
        <v>116</v>
      </c>
      <c r="R100" s="4" t="s">
        <v>117</v>
      </c>
      <c r="S100" s="2" t="s">
        <v>118</v>
      </c>
      <c r="T100" s="2" t="s">
        <v>25</v>
      </c>
      <c r="U100" s="2" t="s">
        <v>119</v>
      </c>
    </row>
    <row r="101" spans="1:21" x14ac:dyDescent="0.25">
      <c r="A101" s="13" t="s">
        <v>20</v>
      </c>
      <c r="B101" s="13">
        <v>36065</v>
      </c>
      <c r="C101" s="13" t="s">
        <v>93</v>
      </c>
      <c r="D101" s="13" t="s">
        <v>14</v>
      </c>
      <c r="E101" s="13" t="s">
        <v>6</v>
      </c>
      <c r="F101" s="14">
        <v>98.82</v>
      </c>
      <c r="G101" s="20">
        <f t="shared" ref="G101" si="264">F101*(1-11.5%)*(1-5%)</f>
        <v>83.082914999999986</v>
      </c>
      <c r="H101" s="20">
        <f t="shared" ref="H101" si="265">F101*(1-11%)*(1-5%)</f>
        <v>83.552309999999991</v>
      </c>
      <c r="I101" s="20">
        <f t="shared" ref="I101" si="266">F101*(1-10.5%)*(1-5%)</f>
        <v>84.021704999999997</v>
      </c>
      <c r="J101" s="20">
        <f t="shared" ref="J101" si="267">F101*(1-10%)*(1-5%)</f>
        <v>84.491100000000003</v>
      </c>
      <c r="K101" s="20">
        <f t="shared" ref="K101" si="268">F101*(1-9.5%)*(1-5%)</f>
        <v>84.960494999999995</v>
      </c>
      <c r="L101" s="20">
        <f t="shared" ref="L101" si="269">F101*(1-9%)*(1-5%)</f>
        <v>85.429889999999986</v>
      </c>
      <c r="M101" s="20">
        <f t="shared" ref="M101" si="270">F101*(1-8.5%)*(1-5%)</f>
        <v>85.899284999999992</v>
      </c>
      <c r="N101" s="20">
        <f t="shared" ref="N101" si="271">F101*(1-8%)*(1-5%)</f>
        <v>86.368679999999998</v>
      </c>
      <c r="O101" s="20">
        <f t="shared" ref="O101" si="272">F101*(1-7.5%)*(1-5%)</f>
        <v>86.838075000000003</v>
      </c>
      <c r="P101" s="20">
        <f t="shared" ref="P101" si="273">F101*(1-6.5%)*(1-5%)</f>
        <v>87.776864999999987</v>
      </c>
      <c r="Q101" s="20">
        <f t="shared" ref="Q101" si="274">F101*(1-5.5%)*(1-5%)</f>
        <v>88.715654999999984</v>
      </c>
      <c r="R101" s="14">
        <v>169.9</v>
      </c>
      <c r="S101" s="15" t="s">
        <v>22</v>
      </c>
      <c r="T101" s="13" t="s">
        <v>25</v>
      </c>
      <c r="U101" s="13" t="s">
        <v>22</v>
      </c>
    </row>
    <row r="102" spans="1:21" x14ac:dyDescent="0.25">
      <c r="A102" s="10" t="s">
        <v>15</v>
      </c>
      <c r="B102" s="10" t="s">
        <v>20</v>
      </c>
      <c r="C102" s="10" t="s">
        <v>20</v>
      </c>
      <c r="D102" s="10" t="s">
        <v>20</v>
      </c>
      <c r="E102" s="10" t="s">
        <v>20</v>
      </c>
      <c r="F102" s="11" t="s">
        <v>20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 t="s">
        <v>20</v>
      </c>
      <c r="S102" s="12" t="s">
        <v>20</v>
      </c>
      <c r="T102" s="10" t="s">
        <v>20</v>
      </c>
      <c r="U102" s="10" t="s">
        <v>20</v>
      </c>
    </row>
    <row r="103" spans="1:21" x14ac:dyDescent="0.25">
      <c r="A103" s="2" t="s">
        <v>123</v>
      </c>
      <c r="B103" s="2" t="s">
        <v>101</v>
      </c>
      <c r="C103" s="3" t="s">
        <v>102</v>
      </c>
      <c r="D103" s="3" t="s">
        <v>103</v>
      </c>
      <c r="E103" s="3" t="s">
        <v>104</v>
      </c>
      <c r="F103" s="4" t="s">
        <v>105</v>
      </c>
      <c r="G103" s="4" t="s">
        <v>106</v>
      </c>
      <c r="H103" s="4" t="s">
        <v>107</v>
      </c>
      <c r="I103" s="4" t="s">
        <v>108</v>
      </c>
      <c r="J103" s="4" t="s">
        <v>109</v>
      </c>
      <c r="K103" s="4" t="s">
        <v>110</v>
      </c>
      <c r="L103" s="4" t="s">
        <v>111</v>
      </c>
      <c r="M103" s="4" t="s">
        <v>112</v>
      </c>
      <c r="N103" s="4" t="s">
        <v>113</v>
      </c>
      <c r="O103" s="4" t="s">
        <v>114</v>
      </c>
      <c r="P103" s="4" t="s">
        <v>115</v>
      </c>
      <c r="Q103" s="4" t="s">
        <v>116</v>
      </c>
      <c r="R103" s="4" t="s">
        <v>117</v>
      </c>
      <c r="S103" s="2" t="s">
        <v>118</v>
      </c>
      <c r="T103" s="2" t="s">
        <v>25</v>
      </c>
      <c r="U103" s="2" t="s">
        <v>119</v>
      </c>
    </row>
    <row r="104" spans="1:21" x14ac:dyDescent="0.25">
      <c r="A104" s="13" t="s">
        <v>20</v>
      </c>
      <c r="B104" s="13">
        <v>37114</v>
      </c>
      <c r="C104" s="13" t="s">
        <v>94</v>
      </c>
      <c r="D104" s="13" t="s">
        <v>15</v>
      </c>
      <c r="E104" s="13" t="s">
        <v>4</v>
      </c>
      <c r="F104" s="14">
        <v>52.32</v>
      </c>
      <c r="G104" s="20">
        <f t="shared" ref="G104" si="275">F104*(1-11.5%)*(1-5%)</f>
        <v>43.988040000000005</v>
      </c>
      <c r="H104" s="20">
        <f t="shared" ref="H104" si="276">F104*(1-11%)*(1-5%)</f>
        <v>44.236559999999997</v>
      </c>
      <c r="I104" s="20">
        <f t="shared" ref="I104" si="277">F104*(1-10.5%)*(1-5%)</f>
        <v>44.485079999999996</v>
      </c>
      <c r="J104" s="20">
        <f t="shared" ref="J104" si="278">F104*(1-10%)*(1-5%)</f>
        <v>44.733599999999996</v>
      </c>
      <c r="K104" s="20">
        <f t="shared" ref="K104" si="279">F104*(1-9.5%)*(1-5%)</f>
        <v>44.982120000000002</v>
      </c>
      <c r="L104" s="20">
        <f t="shared" ref="L104" si="280">F104*(1-9%)*(1-5%)</f>
        <v>45.230640000000001</v>
      </c>
      <c r="M104" s="20">
        <f t="shared" ref="M104" si="281">F104*(1-8.5%)*(1-5%)</f>
        <v>45.47916</v>
      </c>
      <c r="N104" s="20">
        <f t="shared" ref="N104" si="282">F104*(1-8%)*(1-5%)</f>
        <v>45.727679999999999</v>
      </c>
      <c r="O104" s="20">
        <f t="shared" ref="O104" si="283">F104*(1-7.5%)*(1-5%)</f>
        <v>45.976199999999999</v>
      </c>
      <c r="P104" s="20">
        <f t="shared" ref="P104" si="284">F104*(1-6.5%)*(1-5%)</f>
        <v>46.473240000000004</v>
      </c>
      <c r="Q104" s="20">
        <f t="shared" ref="Q104" si="285">F104*(1-5.5%)*(1-5%)</f>
        <v>46.970279999999995</v>
      </c>
      <c r="R104" s="14">
        <v>89.9</v>
      </c>
      <c r="S104" s="15" t="s">
        <v>22</v>
      </c>
      <c r="T104" s="13" t="s">
        <v>22</v>
      </c>
      <c r="U104" s="13" t="s">
        <v>22</v>
      </c>
    </row>
    <row r="105" spans="1:21" x14ac:dyDescent="0.25">
      <c r="A105" s="10" t="s">
        <v>16</v>
      </c>
      <c r="B105" s="10" t="s">
        <v>20</v>
      </c>
      <c r="C105" s="10" t="s">
        <v>20</v>
      </c>
      <c r="D105" s="10" t="s">
        <v>20</v>
      </c>
      <c r="E105" s="10" t="s">
        <v>20</v>
      </c>
      <c r="F105" s="11" t="s">
        <v>20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 t="s">
        <v>20</v>
      </c>
      <c r="S105" s="12" t="s">
        <v>20</v>
      </c>
      <c r="T105" s="10" t="s">
        <v>20</v>
      </c>
      <c r="U105" s="10" t="s">
        <v>20</v>
      </c>
    </row>
    <row r="106" spans="1:21" x14ac:dyDescent="0.25">
      <c r="A106" s="2" t="s">
        <v>122</v>
      </c>
      <c r="B106" s="2" t="s">
        <v>101</v>
      </c>
      <c r="C106" s="3" t="s">
        <v>102</v>
      </c>
      <c r="D106" s="3" t="s">
        <v>103</v>
      </c>
      <c r="E106" s="3" t="s">
        <v>104</v>
      </c>
      <c r="F106" s="4" t="s">
        <v>105</v>
      </c>
      <c r="G106" s="4" t="s">
        <v>106</v>
      </c>
      <c r="H106" s="4" t="s">
        <v>107</v>
      </c>
      <c r="I106" s="4" t="s">
        <v>108</v>
      </c>
      <c r="J106" s="4" t="s">
        <v>109</v>
      </c>
      <c r="K106" s="4" t="s">
        <v>110</v>
      </c>
      <c r="L106" s="4" t="s">
        <v>111</v>
      </c>
      <c r="M106" s="4" t="s">
        <v>112</v>
      </c>
      <c r="N106" s="4" t="s">
        <v>113</v>
      </c>
      <c r="O106" s="4" t="s">
        <v>114</v>
      </c>
      <c r="P106" s="4" t="s">
        <v>115</v>
      </c>
      <c r="Q106" s="4" t="s">
        <v>116</v>
      </c>
      <c r="R106" s="4" t="s">
        <v>117</v>
      </c>
      <c r="S106" s="2" t="s">
        <v>118</v>
      </c>
      <c r="T106" s="2" t="s">
        <v>25</v>
      </c>
      <c r="U106" s="2" t="s">
        <v>119</v>
      </c>
    </row>
    <row r="107" spans="1:21" x14ac:dyDescent="0.25">
      <c r="A107" s="13" t="s">
        <v>20</v>
      </c>
      <c r="B107" s="13">
        <v>37111</v>
      </c>
      <c r="C107" s="13" t="s">
        <v>95</v>
      </c>
      <c r="D107" s="13" t="s">
        <v>16</v>
      </c>
      <c r="E107" s="13" t="s">
        <v>3</v>
      </c>
      <c r="F107" s="14">
        <v>58.13</v>
      </c>
      <c r="G107" s="20">
        <f t="shared" ref="G107" si="286">F107*(1-11.5%)*(1-5%)</f>
        <v>48.872797499999997</v>
      </c>
      <c r="H107" s="20">
        <f t="shared" ref="H107" si="287">F107*(1-11%)*(1-5%)</f>
        <v>49.148915000000002</v>
      </c>
      <c r="I107" s="20">
        <f t="shared" ref="I107" si="288">F107*(1-10.5%)*(1-5%)</f>
        <v>49.4250325</v>
      </c>
      <c r="J107" s="20">
        <f t="shared" ref="J107" si="289">F107*(1-10%)*(1-5%)</f>
        <v>49.701149999999998</v>
      </c>
      <c r="K107" s="20">
        <f t="shared" ref="K107" si="290">F107*(1-9.5%)*(1-5%)</f>
        <v>49.977267500000004</v>
      </c>
      <c r="L107" s="20">
        <f t="shared" ref="L107" si="291">F107*(1-9%)*(1-5%)</f>
        <v>50.253385000000002</v>
      </c>
      <c r="M107" s="20">
        <f t="shared" ref="M107" si="292">F107*(1-8.5%)*(1-5%)</f>
        <v>50.5295025</v>
      </c>
      <c r="N107" s="20">
        <f t="shared" ref="N107" si="293">F107*(1-8%)*(1-5%)</f>
        <v>50.805620000000005</v>
      </c>
      <c r="O107" s="20">
        <f t="shared" ref="O107" si="294">F107*(1-7.5%)*(1-5%)</f>
        <v>51.081737500000003</v>
      </c>
      <c r="P107" s="20">
        <f t="shared" ref="P107" si="295">F107*(1-6.5%)*(1-5%)</f>
        <v>51.633972499999999</v>
      </c>
      <c r="Q107" s="20">
        <f t="shared" ref="Q107" si="296">F107*(1-5.5%)*(1-5%)</f>
        <v>52.186207500000002</v>
      </c>
      <c r="R107" s="14">
        <v>99.9</v>
      </c>
      <c r="S107" s="15" t="s">
        <v>22</v>
      </c>
      <c r="T107" s="13" t="s">
        <v>22</v>
      </c>
      <c r="U107" s="13" t="s">
        <v>22</v>
      </c>
    </row>
    <row r="108" spans="1:21" x14ac:dyDescent="0.25">
      <c r="A108" s="10" t="s">
        <v>17</v>
      </c>
      <c r="B108" s="10" t="s">
        <v>20</v>
      </c>
      <c r="C108" s="10" t="s">
        <v>20</v>
      </c>
      <c r="D108" s="10" t="s">
        <v>20</v>
      </c>
      <c r="E108" s="10" t="s">
        <v>20</v>
      </c>
      <c r="F108" s="11" t="s">
        <v>20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20</v>
      </c>
      <c r="S108" s="12" t="s">
        <v>20</v>
      </c>
      <c r="T108" s="10" t="s">
        <v>20</v>
      </c>
      <c r="U108" s="10" t="s">
        <v>20</v>
      </c>
    </row>
    <row r="109" spans="1:21" x14ac:dyDescent="0.25">
      <c r="A109" s="2" t="s">
        <v>131</v>
      </c>
      <c r="B109" s="2" t="s">
        <v>101</v>
      </c>
      <c r="C109" s="3" t="s">
        <v>102</v>
      </c>
      <c r="D109" s="3" t="s">
        <v>103</v>
      </c>
      <c r="E109" s="3" t="s">
        <v>104</v>
      </c>
      <c r="F109" s="4" t="s">
        <v>105</v>
      </c>
      <c r="G109" s="4" t="s">
        <v>106</v>
      </c>
      <c r="H109" s="4" t="s">
        <v>107</v>
      </c>
      <c r="I109" s="4" t="s">
        <v>108</v>
      </c>
      <c r="J109" s="4" t="s">
        <v>109</v>
      </c>
      <c r="K109" s="4" t="s">
        <v>110</v>
      </c>
      <c r="L109" s="4" t="s">
        <v>111</v>
      </c>
      <c r="M109" s="4" t="s">
        <v>112</v>
      </c>
      <c r="N109" s="4" t="s">
        <v>113</v>
      </c>
      <c r="O109" s="4" t="s">
        <v>114</v>
      </c>
      <c r="P109" s="4" t="s">
        <v>115</v>
      </c>
      <c r="Q109" s="4" t="s">
        <v>116</v>
      </c>
      <c r="R109" s="4" t="s">
        <v>117</v>
      </c>
      <c r="S109" s="2" t="s">
        <v>118</v>
      </c>
      <c r="T109" s="2" t="s">
        <v>25</v>
      </c>
      <c r="U109" s="2" t="s">
        <v>119</v>
      </c>
    </row>
    <row r="110" spans="1:21" x14ac:dyDescent="0.25">
      <c r="A110" s="13" t="s">
        <v>20</v>
      </c>
      <c r="B110" s="13">
        <v>34479</v>
      </c>
      <c r="C110" s="13" t="s">
        <v>96</v>
      </c>
      <c r="D110" s="13" t="s">
        <v>17</v>
      </c>
      <c r="E110" s="13" t="s">
        <v>18</v>
      </c>
      <c r="F110" s="14">
        <v>26.48</v>
      </c>
      <c r="G110" s="20">
        <f t="shared" ref="G110" si="297">F110*(1-11.5%)*(1-5%)</f>
        <v>22.263059999999999</v>
      </c>
      <c r="H110" s="20">
        <f t="shared" ref="H110" si="298">F110*(1-11%)*(1-5%)</f>
        <v>22.388839999999998</v>
      </c>
      <c r="I110" s="20">
        <f t="shared" ref="I110" si="299">F110*(1-10.5%)*(1-5%)</f>
        <v>22.514620000000001</v>
      </c>
      <c r="J110" s="20">
        <f t="shared" ref="J110" si="300">F110*(1-10%)*(1-5%)</f>
        <v>22.6404</v>
      </c>
      <c r="K110" s="20">
        <f t="shared" ref="K110" si="301">F110*(1-9.5%)*(1-5%)</f>
        <v>22.766179999999999</v>
      </c>
      <c r="L110" s="20">
        <f t="shared" ref="L110" si="302">F110*(1-9%)*(1-5%)</f>
        <v>22.891960000000001</v>
      </c>
      <c r="M110" s="20">
        <f t="shared" ref="M110" si="303">F110*(1-8.5%)*(1-5%)</f>
        <v>23.01774</v>
      </c>
      <c r="N110" s="20">
        <f t="shared" ref="N110" si="304">F110*(1-8%)*(1-5%)</f>
        <v>23.143520000000002</v>
      </c>
      <c r="O110" s="20">
        <f t="shared" ref="O110" si="305">F110*(1-7.5%)*(1-5%)</f>
        <v>23.269300000000001</v>
      </c>
      <c r="P110" s="20">
        <f t="shared" ref="P110" si="306">F110*(1-6.5%)*(1-5%)</f>
        <v>23.520859999999999</v>
      </c>
      <c r="Q110" s="20">
        <f t="shared" ref="Q110" si="307">F110*(1-5.5%)*(1-5%)</f>
        <v>23.772419999999997</v>
      </c>
      <c r="R110" s="14">
        <v>49.9</v>
      </c>
      <c r="S110" s="15">
        <v>9.7500000000000003E-2</v>
      </c>
      <c r="T110" s="13" t="s">
        <v>22</v>
      </c>
      <c r="U110" s="13" t="s">
        <v>22</v>
      </c>
    </row>
    <row r="111" spans="1:21" x14ac:dyDescent="0.25">
      <c r="A111" s="10" t="s">
        <v>19</v>
      </c>
      <c r="B111" s="10" t="s">
        <v>20</v>
      </c>
      <c r="C111" s="10" t="s">
        <v>20</v>
      </c>
      <c r="D111" s="10" t="s">
        <v>20</v>
      </c>
      <c r="E111" s="10" t="s">
        <v>20</v>
      </c>
      <c r="F111" s="11" t="s">
        <v>20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 t="s">
        <v>20</v>
      </c>
      <c r="S111" s="12" t="s">
        <v>20</v>
      </c>
      <c r="T111" s="10" t="s">
        <v>20</v>
      </c>
      <c r="U111" s="10" t="s">
        <v>20</v>
      </c>
    </row>
    <row r="112" spans="1:21" x14ac:dyDescent="0.25">
      <c r="A112" s="2" t="s">
        <v>121</v>
      </c>
      <c r="B112" s="2" t="s">
        <v>101</v>
      </c>
      <c r="C112" s="3" t="s">
        <v>102</v>
      </c>
      <c r="D112" s="3" t="s">
        <v>103</v>
      </c>
      <c r="E112" s="3" t="s">
        <v>104</v>
      </c>
      <c r="F112" s="4" t="s">
        <v>105</v>
      </c>
      <c r="G112" s="4" t="s">
        <v>106</v>
      </c>
      <c r="H112" s="4" t="s">
        <v>107</v>
      </c>
      <c r="I112" s="4" t="s">
        <v>108</v>
      </c>
      <c r="J112" s="4" t="s">
        <v>109</v>
      </c>
      <c r="K112" s="4" t="s">
        <v>110</v>
      </c>
      <c r="L112" s="4" t="s">
        <v>111</v>
      </c>
      <c r="M112" s="4" t="s">
        <v>112</v>
      </c>
      <c r="N112" s="4" t="s">
        <v>113</v>
      </c>
      <c r="O112" s="4" t="s">
        <v>114</v>
      </c>
      <c r="P112" s="4" t="s">
        <v>115</v>
      </c>
      <c r="Q112" s="4" t="s">
        <v>116</v>
      </c>
      <c r="R112" s="4" t="s">
        <v>117</v>
      </c>
      <c r="S112" s="2" t="s">
        <v>118</v>
      </c>
      <c r="T112" s="2" t="s">
        <v>25</v>
      </c>
      <c r="U112" s="2" t="s">
        <v>119</v>
      </c>
    </row>
    <row r="113" spans="1:21" x14ac:dyDescent="0.25">
      <c r="A113" s="13" t="s">
        <v>20</v>
      </c>
      <c r="B113" s="13">
        <v>36151</v>
      </c>
      <c r="C113" s="13" t="s">
        <v>97</v>
      </c>
      <c r="D113" s="13" t="s">
        <v>0</v>
      </c>
      <c r="E113" s="13" t="s">
        <v>2</v>
      </c>
      <c r="F113" s="14">
        <v>116.26</v>
      </c>
      <c r="G113" s="20">
        <f t="shared" ref="G113" si="308">F113*(1-11.5%)*(1-5%)</f>
        <v>97.745594999999994</v>
      </c>
      <c r="H113" s="20">
        <f t="shared" ref="H113" si="309">F113*(1-11%)*(1-5%)</f>
        <v>98.297830000000005</v>
      </c>
      <c r="I113" s="20">
        <f t="shared" ref="I113" si="310">F113*(1-10.5%)*(1-5%)</f>
        <v>98.850065000000001</v>
      </c>
      <c r="J113" s="20">
        <f t="shared" ref="J113" si="311">F113*(1-10%)*(1-5%)</f>
        <v>99.402299999999997</v>
      </c>
      <c r="K113" s="20">
        <f t="shared" ref="K113" si="312">F113*(1-9.5%)*(1-5%)</f>
        <v>99.954535000000007</v>
      </c>
      <c r="L113" s="20">
        <f t="shared" ref="L113" si="313">F113*(1-9%)*(1-5%)</f>
        <v>100.50677</v>
      </c>
      <c r="M113" s="20">
        <f t="shared" ref="M113" si="314">F113*(1-8.5%)*(1-5%)</f>
        <v>101.059005</v>
      </c>
      <c r="N113" s="20">
        <f t="shared" ref="N113" si="315">F113*(1-8%)*(1-5%)</f>
        <v>101.61124000000001</v>
      </c>
      <c r="O113" s="20">
        <f t="shared" ref="O113" si="316">F113*(1-7.5%)*(1-5%)</f>
        <v>102.16347500000001</v>
      </c>
      <c r="P113" s="20">
        <f t="shared" ref="P113" si="317">F113*(1-6.5%)*(1-5%)</f>
        <v>103.267945</v>
      </c>
      <c r="Q113" s="20">
        <f t="shared" ref="Q113" si="318">F113*(1-5.5%)*(1-5%)</f>
        <v>104.372415</v>
      </c>
      <c r="R113" s="14">
        <v>199.9</v>
      </c>
      <c r="S113" s="15" t="s">
        <v>22</v>
      </c>
      <c r="T113" s="13" t="s">
        <v>36</v>
      </c>
      <c r="U113" s="13" t="s">
        <v>22</v>
      </c>
    </row>
    <row r="114" spans="1:21" x14ac:dyDescent="0.25">
      <c r="A114" s="2" t="s">
        <v>125</v>
      </c>
      <c r="B114" s="2" t="s">
        <v>101</v>
      </c>
      <c r="C114" s="3" t="s">
        <v>102</v>
      </c>
      <c r="D114" s="3" t="s">
        <v>103</v>
      </c>
      <c r="E114" s="3" t="s">
        <v>104</v>
      </c>
      <c r="F114" s="4" t="s">
        <v>105</v>
      </c>
      <c r="G114" s="4" t="s">
        <v>106</v>
      </c>
      <c r="H114" s="4" t="s">
        <v>107</v>
      </c>
      <c r="I114" s="4" t="s">
        <v>108</v>
      </c>
      <c r="J114" s="4" t="s">
        <v>109</v>
      </c>
      <c r="K114" s="4" t="s">
        <v>110</v>
      </c>
      <c r="L114" s="4" t="s">
        <v>111</v>
      </c>
      <c r="M114" s="4" t="s">
        <v>112</v>
      </c>
      <c r="N114" s="4" t="s">
        <v>113</v>
      </c>
      <c r="O114" s="4" t="s">
        <v>114</v>
      </c>
      <c r="P114" s="4" t="s">
        <v>115</v>
      </c>
      <c r="Q114" s="4" t="s">
        <v>116</v>
      </c>
      <c r="R114" s="4" t="s">
        <v>117</v>
      </c>
      <c r="S114" s="2" t="s">
        <v>118</v>
      </c>
      <c r="T114" s="2" t="s">
        <v>25</v>
      </c>
      <c r="U114" s="2" t="s">
        <v>119</v>
      </c>
    </row>
    <row r="115" spans="1:21" x14ac:dyDescent="0.25">
      <c r="A115" s="13" t="s">
        <v>20</v>
      </c>
      <c r="B115" s="13">
        <v>36152</v>
      </c>
      <c r="C115" s="13" t="s">
        <v>98</v>
      </c>
      <c r="D115" s="13" t="s">
        <v>0</v>
      </c>
      <c r="E115" s="13" t="s">
        <v>6</v>
      </c>
      <c r="F115" s="14">
        <v>261.57</v>
      </c>
      <c r="G115" s="20">
        <f t="shared" ref="G115" si="319">F115*(1-11.5%)*(1-5%)</f>
        <v>219.91497749999999</v>
      </c>
      <c r="H115" s="20">
        <f t="shared" ref="H115" si="320">F115*(1-11%)*(1-5%)</f>
        <v>221.15743499999999</v>
      </c>
      <c r="I115" s="20">
        <f t="shared" ref="I115" si="321">F115*(1-10.5%)*(1-5%)</f>
        <v>222.39989249999999</v>
      </c>
      <c r="J115" s="20">
        <f t="shared" ref="J115" si="322">F115*(1-10%)*(1-5%)</f>
        <v>223.64234999999999</v>
      </c>
      <c r="K115" s="20">
        <f t="shared" ref="K115" si="323">F115*(1-9.5%)*(1-5%)</f>
        <v>224.88480749999999</v>
      </c>
      <c r="L115" s="20">
        <f t="shared" ref="L115" si="324">F115*(1-9%)*(1-5%)</f>
        <v>226.12726499999999</v>
      </c>
      <c r="M115" s="20">
        <f t="shared" ref="M115" si="325">F115*(1-8.5%)*(1-5%)</f>
        <v>227.36972249999999</v>
      </c>
      <c r="N115" s="20">
        <f t="shared" ref="N115" si="326">F115*(1-8%)*(1-5%)</f>
        <v>228.61217999999997</v>
      </c>
      <c r="O115" s="20">
        <f t="shared" ref="O115" si="327">F115*(1-7.5%)*(1-5%)</f>
        <v>229.8546375</v>
      </c>
      <c r="P115" s="20">
        <f t="shared" ref="P115" si="328">F115*(1-6.5%)*(1-5%)</f>
        <v>232.3395525</v>
      </c>
      <c r="Q115" s="20">
        <f t="shared" ref="Q115" si="329">F115*(1-5.5%)*(1-5%)</f>
        <v>234.82446749999997</v>
      </c>
      <c r="R115" s="14">
        <v>449.9</v>
      </c>
      <c r="S115" s="15" t="s">
        <v>22</v>
      </c>
      <c r="T115" s="13" t="s">
        <v>36</v>
      </c>
      <c r="U115" s="13" t="s">
        <v>22</v>
      </c>
    </row>
    <row r="116" spans="1:21" x14ac:dyDescent="0.25">
      <c r="A116" s="2" t="s">
        <v>128</v>
      </c>
      <c r="B116" s="2" t="s">
        <v>101</v>
      </c>
      <c r="C116" s="3" t="s">
        <v>102</v>
      </c>
      <c r="D116" s="3" t="s">
        <v>103</v>
      </c>
      <c r="E116" s="3" t="s">
        <v>104</v>
      </c>
      <c r="F116" s="4" t="s">
        <v>105</v>
      </c>
      <c r="G116" s="4" t="s">
        <v>106</v>
      </c>
      <c r="H116" s="4" t="s">
        <v>107</v>
      </c>
      <c r="I116" s="4" t="s">
        <v>108</v>
      </c>
      <c r="J116" s="4" t="s">
        <v>109</v>
      </c>
      <c r="K116" s="4" t="s">
        <v>110</v>
      </c>
      <c r="L116" s="4" t="s">
        <v>111</v>
      </c>
      <c r="M116" s="4" t="s">
        <v>112</v>
      </c>
      <c r="N116" s="4" t="s">
        <v>113</v>
      </c>
      <c r="O116" s="4" t="s">
        <v>114</v>
      </c>
      <c r="P116" s="4" t="s">
        <v>115</v>
      </c>
      <c r="Q116" s="4" t="s">
        <v>116</v>
      </c>
      <c r="R116" s="4" t="s">
        <v>117</v>
      </c>
      <c r="S116" s="2" t="s">
        <v>118</v>
      </c>
      <c r="T116" s="2" t="s">
        <v>25</v>
      </c>
      <c r="U116" s="2" t="s">
        <v>119</v>
      </c>
    </row>
    <row r="117" spans="1:21" x14ac:dyDescent="0.25">
      <c r="A117" s="13" t="s">
        <v>20</v>
      </c>
      <c r="B117" s="13">
        <v>36147</v>
      </c>
      <c r="C117" s="13" t="s">
        <v>99</v>
      </c>
      <c r="D117" s="13" t="s">
        <v>0</v>
      </c>
      <c r="E117" s="13" t="s">
        <v>9</v>
      </c>
      <c r="F117" s="14">
        <v>581.26</v>
      </c>
      <c r="G117" s="20">
        <f t="shared" ref="G117" si="330">F117*(1-11.5%)*(1-5%)</f>
        <v>488.694345</v>
      </c>
      <c r="H117" s="20">
        <f t="shared" ref="H117" si="331">F117*(1-11%)*(1-5%)</f>
        <v>491.45533</v>
      </c>
      <c r="I117" s="20">
        <f t="shared" ref="I117" si="332">F117*(1-10.5%)*(1-5%)</f>
        <v>494.21631500000001</v>
      </c>
      <c r="J117" s="20">
        <f t="shared" ref="J117" si="333">F117*(1-10%)*(1-5%)</f>
        <v>496.97730000000001</v>
      </c>
      <c r="K117" s="20">
        <f t="shared" ref="K117" si="334">F117*(1-9.5%)*(1-5%)</f>
        <v>499.73828499999996</v>
      </c>
      <c r="L117" s="20">
        <f t="shared" ref="L117" si="335">F117*(1-9%)*(1-5%)</f>
        <v>502.49926999999997</v>
      </c>
      <c r="M117" s="20">
        <f t="shared" ref="M117" si="336">F117*(1-8.5%)*(1-5%)</f>
        <v>505.26025499999997</v>
      </c>
      <c r="N117" s="20">
        <f t="shared" ref="N117" si="337">F117*(1-8%)*(1-5%)</f>
        <v>508.02123999999992</v>
      </c>
      <c r="O117" s="20">
        <f t="shared" ref="O117" si="338">F117*(1-7.5%)*(1-5%)</f>
        <v>510.78222500000004</v>
      </c>
      <c r="P117" s="20">
        <f t="shared" ref="P117" si="339">F117*(1-6.5%)*(1-5%)</f>
        <v>516.30419500000005</v>
      </c>
      <c r="Q117" s="20">
        <f t="shared" ref="Q117" si="340">F117*(1-5.5%)*(1-5%)</f>
        <v>521.82616499999995</v>
      </c>
      <c r="R117" s="14">
        <v>999.9</v>
      </c>
      <c r="S117" s="15" t="s">
        <v>22</v>
      </c>
      <c r="T117" s="13" t="s">
        <v>36</v>
      </c>
      <c r="U117" s="13" t="s">
        <v>22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00FC-EE40-824F-8836-B2497F6247AE}">
  <sheetPr>
    <pageSetUpPr fitToPage="1"/>
  </sheetPr>
  <dimension ref="A1:I117"/>
  <sheetViews>
    <sheetView workbookViewId="0">
      <selection activeCell="C9" sqref="C9"/>
    </sheetView>
  </sheetViews>
  <sheetFormatPr baseColWidth="10" defaultColWidth="9.1640625" defaultRowHeight="21" x14ac:dyDescent="0.25"/>
  <cols>
    <col min="1" max="1" width="36" style="18" bestFit="1" customWidth="1"/>
    <col min="2" max="2" width="12.83203125" style="18" bestFit="1" customWidth="1"/>
    <col min="3" max="3" width="112.6640625" style="19" bestFit="1" customWidth="1"/>
    <col min="4" max="4" width="21.83203125" style="5" bestFit="1" customWidth="1"/>
    <col min="5" max="5" width="7.1640625" style="6" bestFit="1" customWidth="1"/>
    <col min="6" max="6" width="20.33203125" style="7" bestFit="1" customWidth="1"/>
    <col min="7" max="7" width="24.83203125" style="7" bestFit="1" customWidth="1"/>
    <col min="8" max="8" width="10.1640625" style="8" bestFit="1" customWidth="1"/>
    <col min="9" max="16384" width="9.1640625" style="9"/>
  </cols>
  <sheetData>
    <row r="1" spans="1:9" x14ac:dyDescent="0.25">
      <c r="A1" s="1" t="s">
        <v>100</v>
      </c>
      <c r="B1" s="1"/>
      <c r="C1" s="1"/>
    </row>
    <row r="2" spans="1:9" x14ac:dyDescent="0.25">
      <c r="A2" s="10" t="s">
        <v>0</v>
      </c>
      <c r="B2" s="10" t="s">
        <v>20</v>
      </c>
      <c r="C2" s="10" t="s">
        <v>20</v>
      </c>
      <c r="D2" s="11" t="s">
        <v>20</v>
      </c>
      <c r="E2" s="12" t="s">
        <v>20</v>
      </c>
      <c r="F2" s="10" t="s">
        <v>20</v>
      </c>
      <c r="G2" s="10" t="s">
        <v>20</v>
      </c>
    </row>
    <row r="3" spans="1:9" x14ac:dyDescent="0.25">
      <c r="A3" s="2" t="s">
        <v>120</v>
      </c>
      <c r="B3" s="2" t="s">
        <v>101</v>
      </c>
      <c r="C3" s="3" t="s">
        <v>102</v>
      </c>
      <c r="D3" s="4" t="s">
        <v>117</v>
      </c>
      <c r="E3" s="2" t="s">
        <v>118</v>
      </c>
      <c r="F3" s="2" t="s">
        <v>25</v>
      </c>
      <c r="G3" s="2" t="s">
        <v>119</v>
      </c>
    </row>
    <row r="4" spans="1:9" x14ac:dyDescent="0.25">
      <c r="A4" s="13" t="s">
        <v>20</v>
      </c>
      <c r="B4" s="13">
        <v>34433</v>
      </c>
      <c r="C4" s="13" t="s">
        <v>21</v>
      </c>
      <c r="D4" s="14">
        <v>189.9</v>
      </c>
      <c r="E4" s="15">
        <v>6.5000000000000002E-2</v>
      </c>
      <c r="F4" s="13" t="s">
        <v>22</v>
      </c>
      <c r="G4" s="13" t="s">
        <v>22</v>
      </c>
      <c r="H4" s="16"/>
      <c r="I4" s="17"/>
    </row>
    <row r="5" spans="1:9" x14ac:dyDescent="0.25">
      <c r="A5" s="13" t="s">
        <v>20</v>
      </c>
      <c r="B5" s="13">
        <v>34436</v>
      </c>
      <c r="C5" s="13" t="s">
        <v>23</v>
      </c>
      <c r="D5" s="14">
        <v>249.9</v>
      </c>
      <c r="E5" s="15">
        <v>6.5000000000000002E-2</v>
      </c>
      <c r="F5" s="13" t="s">
        <v>22</v>
      </c>
      <c r="G5" s="13" t="s">
        <v>22</v>
      </c>
      <c r="H5" s="16"/>
      <c r="I5" s="17"/>
    </row>
    <row r="6" spans="1:9" x14ac:dyDescent="0.25">
      <c r="A6" s="2" t="s">
        <v>121</v>
      </c>
      <c r="B6" s="2" t="s">
        <v>101</v>
      </c>
      <c r="C6" s="3" t="s">
        <v>102</v>
      </c>
      <c r="D6" s="4" t="s">
        <v>117</v>
      </c>
      <c r="E6" s="2" t="s">
        <v>118</v>
      </c>
      <c r="F6" s="2" t="s">
        <v>25</v>
      </c>
      <c r="G6" s="2" t="s">
        <v>119</v>
      </c>
      <c r="H6" s="16"/>
      <c r="I6" s="17"/>
    </row>
    <row r="7" spans="1:9" x14ac:dyDescent="0.25">
      <c r="A7" s="13" t="s">
        <v>20</v>
      </c>
      <c r="B7" s="13">
        <v>33915</v>
      </c>
      <c r="C7" s="13" t="s">
        <v>24</v>
      </c>
      <c r="D7" s="14">
        <v>189.9</v>
      </c>
      <c r="E7" s="15" t="s">
        <v>22</v>
      </c>
      <c r="F7" s="13" t="s">
        <v>25</v>
      </c>
      <c r="G7" s="13" t="s">
        <v>22</v>
      </c>
      <c r="H7" s="16"/>
      <c r="I7" s="17"/>
    </row>
    <row r="8" spans="1:9" x14ac:dyDescent="0.25">
      <c r="A8" s="13" t="s">
        <v>20</v>
      </c>
      <c r="B8" s="13">
        <v>35858</v>
      </c>
      <c r="C8" s="13" t="s">
        <v>26</v>
      </c>
      <c r="D8" s="14">
        <v>159.9</v>
      </c>
      <c r="E8" s="15" t="s">
        <v>22</v>
      </c>
      <c r="F8" s="13" t="s">
        <v>22</v>
      </c>
      <c r="G8" s="13" t="s">
        <v>22</v>
      </c>
      <c r="H8" s="16"/>
      <c r="I8" s="17"/>
    </row>
    <row r="9" spans="1:9" x14ac:dyDescent="0.25">
      <c r="A9" s="13" t="s">
        <v>20</v>
      </c>
      <c r="B9" s="13">
        <v>36134</v>
      </c>
      <c r="C9" s="13" t="s">
        <v>27</v>
      </c>
      <c r="D9" s="14">
        <v>179.9</v>
      </c>
      <c r="E9" s="15" t="s">
        <v>22</v>
      </c>
      <c r="F9" s="13" t="s">
        <v>22</v>
      </c>
      <c r="G9" s="13" t="s">
        <v>22</v>
      </c>
      <c r="H9" s="16"/>
      <c r="I9" s="17"/>
    </row>
    <row r="10" spans="1:9" x14ac:dyDescent="0.25">
      <c r="A10" s="13" t="s">
        <v>20</v>
      </c>
      <c r="B10" s="13">
        <v>36219</v>
      </c>
      <c r="C10" s="13" t="s">
        <v>28</v>
      </c>
      <c r="D10" s="14">
        <v>119.9</v>
      </c>
      <c r="E10" s="15" t="s">
        <v>22</v>
      </c>
      <c r="F10" s="13" t="s">
        <v>29</v>
      </c>
      <c r="G10" s="13" t="s">
        <v>22</v>
      </c>
      <c r="H10" s="16"/>
      <c r="I10" s="17"/>
    </row>
    <row r="11" spans="1:9" x14ac:dyDescent="0.25">
      <c r="A11" s="2" t="s">
        <v>122</v>
      </c>
      <c r="B11" s="2" t="s">
        <v>101</v>
      </c>
      <c r="C11" s="3" t="s">
        <v>102</v>
      </c>
      <c r="D11" s="4" t="s">
        <v>117</v>
      </c>
      <c r="E11" s="2" t="s">
        <v>118</v>
      </c>
      <c r="F11" s="2" t="s">
        <v>25</v>
      </c>
      <c r="G11" s="2" t="s">
        <v>119</v>
      </c>
      <c r="H11" s="16"/>
      <c r="I11" s="17"/>
    </row>
    <row r="12" spans="1:9" x14ac:dyDescent="0.25">
      <c r="A12" s="13" t="s">
        <v>20</v>
      </c>
      <c r="B12" s="13">
        <v>35740</v>
      </c>
      <c r="C12" s="13" t="s">
        <v>30</v>
      </c>
      <c r="D12" s="14">
        <v>119.9</v>
      </c>
      <c r="E12" s="15" t="s">
        <v>22</v>
      </c>
      <c r="F12" s="13" t="s">
        <v>22</v>
      </c>
      <c r="G12" s="13" t="s">
        <v>22</v>
      </c>
      <c r="H12" s="16"/>
      <c r="I12" s="17"/>
    </row>
    <row r="13" spans="1:9" x14ac:dyDescent="0.25">
      <c r="A13" s="13" t="s">
        <v>20</v>
      </c>
      <c r="B13" s="13">
        <v>35849</v>
      </c>
      <c r="C13" s="13" t="s">
        <v>31</v>
      </c>
      <c r="D13" s="14">
        <v>179.9</v>
      </c>
      <c r="E13" s="15" t="s">
        <v>22</v>
      </c>
      <c r="F13" s="13" t="s">
        <v>22</v>
      </c>
      <c r="G13" s="13" t="s">
        <v>22</v>
      </c>
      <c r="H13" s="16"/>
      <c r="I13" s="17"/>
    </row>
    <row r="14" spans="1:9" x14ac:dyDescent="0.25">
      <c r="A14" s="13" t="s">
        <v>20</v>
      </c>
      <c r="B14" s="13">
        <v>36118</v>
      </c>
      <c r="C14" s="13" t="s">
        <v>32</v>
      </c>
      <c r="D14" s="14">
        <v>199.9</v>
      </c>
      <c r="E14" s="15" t="s">
        <v>22</v>
      </c>
      <c r="F14" s="13" t="s">
        <v>25</v>
      </c>
      <c r="G14" s="13" t="s">
        <v>22</v>
      </c>
      <c r="H14" s="16"/>
      <c r="I14" s="17"/>
    </row>
    <row r="15" spans="1:9" x14ac:dyDescent="0.25">
      <c r="A15" s="13" t="s">
        <v>20</v>
      </c>
      <c r="B15" s="13">
        <v>36144</v>
      </c>
      <c r="C15" s="13" t="s">
        <v>33</v>
      </c>
      <c r="D15" s="14">
        <v>239.9</v>
      </c>
      <c r="E15" s="15" t="s">
        <v>22</v>
      </c>
      <c r="F15" s="13" t="s">
        <v>22</v>
      </c>
      <c r="G15" s="13" t="s">
        <v>22</v>
      </c>
      <c r="H15" s="16"/>
      <c r="I15" s="17"/>
    </row>
    <row r="16" spans="1:9" x14ac:dyDescent="0.25">
      <c r="A16" s="13" t="s">
        <v>20</v>
      </c>
      <c r="B16" s="13">
        <v>36628</v>
      </c>
      <c r="C16" s="13" t="s">
        <v>34</v>
      </c>
      <c r="D16" s="14">
        <v>169.9</v>
      </c>
      <c r="E16" s="15" t="s">
        <v>22</v>
      </c>
      <c r="F16" s="13" t="s">
        <v>25</v>
      </c>
      <c r="G16" s="13" t="s">
        <v>22</v>
      </c>
      <c r="H16" s="16"/>
      <c r="I16" s="17"/>
    </row>
    <row r="17" spans="1:9" x14ac:dyDescent="0.25">
      <c r="A17" s="13" t="s">
        <v>20</v>
      </c>
      <c r="B17" s="13">
        <v>36883</v>
      </c>
      <c r="C17" s="13" t="s">
        <v>35</v>
      </c>
      <c r="D17" s="14">
        <v>199.9</v>
      </c>
      <c r="E17" s="15" t="s">
        <v>22</v>
      </c>
      <c r="F17" s="13" t="s">
        <v>36</v>
      </c>
      <c r="G17" s="13" t="s">
        <v>22</v>
      </c>
      <c r="H17" s="16"/>
      <c r="I17" s="17"/>
    </row>
    <row r="18" spans="1:9" x14ac:dyDescent="0.25">
      <c r="A18" s="2" t="s">
        <v>123</v>
      </c>
      <c r="B18" s="2" t="s">
        <v>101</v>
      </c>
      <c r="C18" s="3" t="s">
        <v>102</v>
      </c>
      <c r="D18" s="4" t="s">
        <v>117</v>
      </c>
      <c r="E18" s="2" t="s">
        <v>118</v>
      </c>
      <c r="F18" s="2" t="s">
        <v>25</v>
      </c>
      <c r="G18" s="2" t="s">
        <v>119</v>
      </c>
      <c r="H18" s="16"/>
      <c r="I18" s="17"/>
    </row>
    <row r="19" spans="1:9" x14ac:dyDescent="0.25">
      <c r="A19" s="13" t="s">
        <v>20</v>
      </c>
      <c r="B19" s="13">
        <v>32408</v>
      </c>
      <c r="C19" s="13" t="s">
        <v>37</v>
      </c>
      <c r="D19" s="14">
        <v>169.9</v>
      </c>
      <c r="E19" s="15" t="s">
        <v>22</v>
      </c>
      <c r="F19" s="13" t="s">
        <v>22</v>
      </c>
      <c r="G19" s="13" t="s">
        <v>22</v>
      </c>
      <c r="H19" s="16"/>
      <c r="I19" s="17"/>
    </row>
    <row r="20" spans="1:9" x14ac:dyDescent="0.25">
      <c r="A20" s="13" t="s">
        <v>20</v>
      </c>
      <c r="B20" s="13">
        <v>35930</v>
      </c>
      <c r="C20" s="13" t="s">
        <v>38</v>
      </c>
      <c r="D20" s="14">
        <v>129.9</v>
      </c>
      <c r="E20" s="15" t="s">
        <v>22</v>
      </c>
      <c r="F20" s="13" t="s">
        <v>22</v>
      </c>
      <c r="G20" s="13" t="s">
        <v>22</v>
      </c>
      <c r="H20" s="16"/>
      <c r="I20" s="17"/>
    </row>
    <row r="21" spans="1:9" x14ac:dyDescent="0.25">
      <c r="A21" s="13" t="s">
        <v>20</v>
      </c>
      <c r="B21" s="13">
        <v>36111</v>
      </c>
      <c r="C21" s="13" t="s">
        <v>39</v>
      </c>
      <c r="D21" s="14">
        <v>179.9</v>
      </c>
      <c r="E21" s="15" t="s">
        <v>22</v>
      </c>
      <c r="F21" s="13" t="s">
        <v>22</v>
      </c>
      <c r="G21" s="13" t="s">
        <v>22</v>
      </c>
      <c r="H21" s="16"/>
      <c r="I21" s="17"/>
    </row>
    <row r="22" spans="1:9" x14ac:dyDescent="0.25">
      <c r="A22" s="13" t="s">
        <v>20</v>
      </c>
      <c r="B22" s="13">
        <v>36383</v>
      </c>
      <c r="C22" s="13" t="s">
        <v>40</v>
      </c>
      <c r="D22" s="14">
        <v>199.9</v>
      </c>
      <c r="E22" s="15" t="s">
        <v>22</v>
      </c>
      <c r="F22" s="13" t="s">
        <v>22</v>
      </c>
      <c r="G22" s="13" t="s">
        <v>22</v>
      </c>
      <c r="H22" s="16"/>
      <c r="I22" s="17"/>
    </row>
    <row r="23" spans="1:9" x14ac:dyDescent="0.25">
      <c r="A23" s="13" t="s">
        <v>20</v>
      </c>
      <c r="B23" s="13">
        <v>36733</v>
      </c>
      <c r="C23" s="13" t="s">
        <v>41</v>
      </c>
      <c r="D23" s="14">
        <v>219.9</v>
      </c>
      <c r="E23" s="15" t="s">
        <v>22</v>
      </c>
      <c r="F23" s="13" t="s">
        <v>22</v>
      </c>
      <c r="G23" s="13" t="s">
        <v>22</v>
      </c>
      <c r="H23" s="16"/>
      <c r="I23" s="17"/>
    </row>
    <row r="24" spans="1:9" x14ac:dyDescent="0.25">
      <c r="A24" s="13" t="s">
        <v>20</v>
      </c>
      <c r="B24" s="13">
        <v>36895</v>
      </c>
      <c r="C24" s="13" t="s">
        <v>42</v>
      </c>
      <c r="D24" s="14">
        <v>199.9</v>
      </c>
      <c r="E24" s="15" t="s">
        <v>22</v>
      </c>
      <c r="F24" s="13" t="s">
        <v>36</v>
      </c>
      <c r="G24" s="13" t="s">
        <v>22</v>
      </c>
      <c r="H24" s="16"/>
      <c r="I24" s="17"/>
    </row>
    <row r="25" spans="1:9" x14ac:dyDescent="0.25">
      <c r="A25" s="2" t="s">
        <v>124</v>
      </c>
      <c r="B25" s="2" t="s">
        <v>101</v>
      </c>
      <c r="C25" s="3" t="s">
        <v>102</v>
      </c>
      <c r="D25" s="4" t="s">
        <v>117</v>
      </c>
      <c r="E25" s="2" t="s">
        <v>118</v>
      </c>
      <c r="F25" s="2" t="s">
        <v>25</v>
      </c>
      <c r="G25" s="2" t="s">
        <v>119</v>
      </c>
      <c r="H25" s="16"/>
      <c r="I25" s="17"/>
    </row>
    <row r="26" spans="1:9" x14ac:dyDescent="0.25">
      <c r="A26" s="13" t="s">
        <v>20</v>
      </c>
      <c r="B26" s="13">
        <v>35963</v>
      </c>
      <c r="C26" s="13" t="s">
        <v>43</v>
      </c>
      <c r="D26" s="14">
        <v>159.9</v>
      </c>
      <c r="E26" s="15" t="s">
        <v>22</v>
      </c>
      <c r="F26" s="13" t="s">
        <v>22</v>
      </c>
      <c r="G26" s="13" t="s">
        <v>22</v>
      </c>
      <c r="H26" s="16"/>
      <c r="I26" s="17"/>
    </row>
    <row r="27" spans="1:9" x14ac:dyDescent="0.25">
      <c r="A27" s="13" t="s">
        <v>20</v>
      </c>
      <c r="B27" s="13">
        <v>36114</v>
      </c>
      <c r="C27" s="13" t="s">
        <v>44</v>
      </c>
      <c r="D27" s="14">
        <v>239.9</v>
      </c>
      <c r="E27" s="15" t="s">
        <v>22</v>
      </c>
      <c r="F27" s="13" t="s">
        <v>22</v>
      </c>
      <c r="G27" s="13" t="s">
        <v>22</v>
      </c>
      <c r="H27" s="16"/>
      <c r="I27" s="17"/>
    </row>
    <row r="28" spans="1:9" x14ac:dyDescent="0.25">
      <c r="A28" s="2" t="s">
        <v>125</v>
      </c>
      <c r="B28" s="2" t="s">
        <v>101</v>
      </c>
      <c r="C28" s="3" t="s">
        <v>102</v>
      </c>
      <c r="D28" s="4" t="s">
        <v>117</v>
      </c>
      <c r="E28" s="2" t="s">
        <v>118</v>
      </c>
      <c r="F28" s="2" t="s">
        <v>25</v>
      </c>
      <c r="G28" s="2" t="s">
        <v>119</v>
      </c>
      <c r="H28" s="16"/>
      <c r="I28" s="17"/>
    </row>
    <row r="29" spans="1:9" x14ac:dyDescent="0.25">
      <c r="A29" s="13" t="s">
        <v>20</v>
      </c>
      <c r="B29" s="13">
        <v>35859</v>
      </c>
      <c r="C29" s="13" t="s">
        <v>45</v>
      </c>
      <c r="D29" s="14">
        <v>249.9</v>
      </c>
      <c r="E29" s="15" t="s">
        <v>22</v>
      </c>
      <c r="F29" s="13" t="s">
        <v>22</v>
      </c>
      <c r="G29" s="13" t="s">
        <v>22</v>
      </c>
      <c r="H29" s="16"/>
      <c r="I29" s="17"/>
    </row>
    <row r="30" spans="1:9" x14ac:dyDescent="0.25">
      <c r="A30" s="13" t="s">
        <v>20</v>
      </c>
      <c r="B30" s="13">
        <v>35977</v>
      </c>
      <c r="C30" s="13" t="s">
        <v>46</v>
      </c>
      <c r="D30" s="14">
        <v>279.89999999999998</v>
      </c>
      <c r="E30" s="15" t="s">
        <v>22</v>
      </c>
      <c r="F30" s="13" t="s">
        <v>22</v>
      </c>
      <c r="G30" s="13" t="s">
        <v>22</v>
      </c>
      <c r="H30" s="16"/>
      <c r="I30" s="17"/>
    </row>
    <row r="31" spans="1:9" x14ac:dyDescent="0.25">
      <c r="A31" s="13" t="s">
        <v>20</v>
      </c>
      <c r="B31" s="13">
        <v>36088</v>
      </c>
      <c r="C31" s="13" t="s">
        <v>47</v>
      </c>
      <c r="D31" s="14">
        <v>249.9</v>
      </c>
      <c r="E31" s="15" t="s">
        <v>22</v>
      </c>
      <c r="F31" s="13" t="s">
        <v>22</v>
      </c>
      <c r="G31" s="13" t="s">
        <v>22</v>
      </c>
      <c r="H31" s="16"/>
      <c r="I31" s="17"/>
    </row>
    <row r="32" spans="1:9" x14ac:dyDescent="0.25">
      <c r="A32" s="13" t="s">
        <v>20</v>
      </c>
      <c r="B32" s="13">
        <v>36106</v>
      </c>
      <c r="C32" s="13" t="s">
        <v>48</v>
      </c>
      <c r="D32" s="14">
        <v>359.9</v>
      </c>
      <c r="E32" s="15" t="s">
        <v>22</v>
      </c>
      <c r="F32" s="13" t="s">
        <v>22</v>
      </c>
      <c r="G32" s="13" t="s">
        <v>22</v>
      </c>
      <c r="H32" s="16"/>
      <c r="I32" s="17"/>
    </row>
    <row r="33" spans="1:9" x14ac:dyDescent="0.25">
      <c r="A33" s="13" t="s">
        <v>20</v>
      </c>
      <c r="B33" s="13">
        <v>36158</v>
      </c>
      <c r="C33" s="13" t="s">
        <v>49</v>
      </c>
      <c r="D33" s="14">
        <v>289.89999999999998</v>
      </c>
      <c r="E33" s="15" t="s">
        <v>22</v>
      </c>
      <c r="F33" s="13" t="s">
        <v>36</v>
      </c>
      <c r="G33" s="13" t="s">
        <v>22</v>
      </c>
      <c r="H33" s="16"/>
      <c r="I33" s="17"/>
    </row>
    <row r="34" spans="1:9" x14ac:dyDescent="0.25">
      <c r="A34" s="13" t="s">
        <v>20</v>
      </c>
      <c r="B34" s="13">
        <v>36854</v>
      </c>
      <c r="C34" s="13" t="s">
        <v>50</v>
      </c>
      <c r="D34" s="14">
        <v>299.89999999999998</v>
      </c>
      <c r="E34" s="15" t="s">
        <v>22</v>
      </c>
      <c r="F34" s="13" t="s">
        <v>22</v>
      </c>
      <c r="G34" s="13" t="s">
        <v>22</v>
      </c>
      <c r="H34" s="16"/>
      <c r="I34" s="17"/>
    </row>
    <row r="35" spans="1:9" x14ac:dyDescent="0.25">
      <c r="A35" s="13" t="s">
        <v>20</v>
      </c>
      <c r="B35" s="13">
        <v>36976</v>
      </c>
      <c r="C35" s="13" t="s">
        <v>51</v>
      </c>
      <c r="D35" s="14">
        <v>299.89999999999998</v>
      </c>
      <c r="E35" s="15" t="s">
        <v>22</v>
      </c>
      <c r="F35" s="13" t="s">
        <v>22</v>
      </c>
      <c r="G35" s="13" t="s">
        <v>22</v>
      </c>
      <c r="H35" s="16"/>
      <c r="I35" s="17"/>
    </row>
    <row r="36" spans="1:9" x14ac:dyDescent="0.25">
      <c r="A36" s="13" t="s">
        <v>20</v>
      </c>
      <c r="B36" s="13">
        <v>37824</v>
      </c>
      <c r="C36" s="13" t="s">
        <v>52</v>
      </c>
      <c r="D36" s="14">
        <v>279.89999999999998</v>
      </c>
      <c r="E36" s="15" t="s">
        <v>22</v>
      </c>
      <c r="F36" s="13" t="s">
        <v>22</v>
      </c>
      <c r="G36" s="13" t="s">
        <v>22</v>
      </c>
      <c r="H36" s="16"/>
      <c r="I36" s="17"/>
    </row>
    <row r="37" spans="1:9" x14ac:dyDescent="0.25">
      <c r="A37" s="2" t="s">
        <v>126</v>
      </c>
      <c r="B37" s="2" t="s">
        <v>101</v>
      </c>
      <c r="C37" s="3" t="s">
        <v>102</v>
      </c>
      <c r="D37" s="4" t="s">
        <v>117</v>
      </c>
      <c r="E37" s="2" t="s">
        <v>118</v>
      </c>
      <c r="F37" s="2" t="s">
        <v>25</v>
      </c>
      <c r="G37" s="2" t="s">
        <v>119</v>
      </c>
      <c r="H37" s="16"/>
      <c r="I37" s="17"/>
    </row>
    <row r="38" spans="1:9" x14ac:dyDescent="0.25">
      <c r="A38" s="13" t="s">
        <v>20</v>
      </c>
      <c r="B38" s="13">
        <v>36135</v>
      </c>
      <c r="C38" s="13" t="s">
        <v>53</v>
      </c>
      <c r="D38" s="14">
        <v>299.89999999999998</v>
      </c>
      <c r="E38" s="15" t="s">
        <v>22</v>
      </c>
      <c r="F38" s="13" t="s">
        <v>22</v>
      </c>
      <c r="G38" s="13" t="s">
        <v>22</v>
      </c>
      <c r="H38" s="16"/>
      <c r="I38" s="17"/>
    </row>
    <row r="39" spans="1:9" x14ac:dyDescent="0.25">
      <c r="A39" s="2" t="s">
        <v>127</v>
      </c>
      <c r="B39" s="2" t="s">
        <v>101</v>
      </c>
      <c r="C39" s="3" t="s">
        <v>102</v>
      </c>
      <c r="D39" s="4" t="s">
        <v>117</v>
      </c>
      <c r="E39" s="2" t="s">
        <v>118</v>
      </c>
      <c r="F39" s="2" t="s">
        <v>25</v>
      </c>
      <c r="G39" s="2" t="s">
        <v>119</v>
      </c>
      <c r="H39" s="16"/>
      <c r="I39" s="17"/>
    </row>
    <row r="40" spans="1:9" x14ac:dyDescent="0.25">
      <c r="A40" s="13" t="s">
        <v>20</v>
      </c>
      <c r="B40" s="13">
        <v>35785</v>
      </c>
      <c r="C40" s="13" t="s">
        <v>54</v>
      </c>
      <c r="D40" s="14">
        <v>189.9</v>
      </c>
      <c r="E40" s="15" t="s">
        <v>22</v>
      </c>
      <c r="F40" s="13" t="s">
        <v>22</v>
      </c>
      <c r="G40" s="13" t="s">
        <v>22</v>
      </c>
      <c r="H40" s="16"/>
      <c r="I40" s="17"/>
    </row>
    <row r="41" spans="1:9" x14ac:dyDescent="0.25">
      <c r="A41" s="2" t="s">
        <v>128</v>
      </c>
      <c r="B41" s="2" t="s">
        <v>101</v>
      </c>
      <c r="C41" s="3" t="s">
        <v>102</v>
      </c>
      <c r="D41" s="4" t="s">
        <v>117</v>
      </c>
      <c r="E41" s="2" t="s">
        <v>118</v>
      </c>
      <c r="F41" s="2" t="s">
        <v>25</v>
      </c>
      <c r="G41" s="2" t="s">
        <v>119</v>
      </c>
      <c r="H41" s="16"/>
      <c r="I41" s="17"/>
    </row>
    <row r="42" spans="1:9" x14ac:dyDescent="0.25">
      <c r="A42" s="13" t="s">
        <v>20</v>
      </c>
      <c r="B42" s="13">
        <v>36131</v>
      </c>
      <c r="C42" s="13" t="s">
        <v>55</v>
      </c>
      <c r="D42" s="14">
        <v>349.9</v>
      </c>
      <c r="E42" s="15" t="s">
        <v>22</v>
      </c>
      <c r="F42" s="13" t="s">
        <v>22</v>
      </c>
      <c r="G42" s="13" t="s">
        <v>22</v>
      </c>
      <c r="H42" s="16"/>
      <c r="I42" s="17"/>
    </row>
    <row r="43" spans="1:9" x14ac:dyDescent="0.25">
      <c r="A43" s="2" t="s">
        <v>129</v>
      </c>
      <c r="B43" s="2" t="s">
        <v>101</v>
      </c>
      <c r="C43" s="3" t="s">
        <v>102</v>
      </c>
      <c r="D43" s="4" t="s">
        <v>117</v>
      </c>
      <c r="E43" s="2" t="s">
        <v>118</v>
      </c>
      <c r="F43" s="2" t="s">
        <v>25</v>
      </c>
      <c r="G43" s="2" t="s">
        <v>119</v>
      </c>
      <c r="H43" s="16"/>
      <c r="I43" s="17"/>
    </row>
    <row r="44" spans="1:9" x14ac:dyDescent="0.25">
      <c r="A44" s="13" t="s">
        <v>20</v>
      </c>
      <c r="B44" s="13">
        <v>36107</v>
      </c>
      <c r="C44" s="13" t="s">
        <v>56</v>
      </c>
      <c r="D44" s="14">
        <v>229.9</v>
      </c>
      <c r="E44" s="15" t="s">
        <v>22</v>
      </c>
      <c r="F44" s="13" t="s">
        <v>22</v>
      </c>
      <c r="G44" s="13" t="s">
        <v>22</v>
      </c>
      <c r="H44" s="16"/>
      <c r="I44" s="17"/>
    </row>
    <row r="45" spans="1:9" x14ac:dyDescent="0.25">
      <c r="A45" s="2" t="s">
        <v>130</v>
      </c>
      <c r="B45" s="2" t="s">
        <v>101</v>
      </c>
      <c r="C45" s="3" t="s">
        <v>102</v>
      </c>
      <c r="D45" s="4" t="s">
        <v>117</v>
      </c>
      <c r="E45" s="2" t="s">
        <v>118</v>
      </c>
      <c r="F45" s="2" t="s">
        <v>25</v>
      </c>
      <c r="G45" s="2" t="s">
        <v>119</v>
      </c>
      <c r="H45" s="16"/>
      <c r="I45" s="17"/>
    </row>
    <row r="46" spans="1:9" x14ac:dyDescent="0.25">
      <c r="A46" s="13" t="s">
        <v>20</v>
      </c>
      <c r="B46" s="13">
        <v>35825</v>
      </c>
      <c r="C46" s="13" t="s">
        <v>57</v>
      </c>
      <c r="D46" s="14">
        <v>269.89999999999998</v>
      </c>
      <c r="E46" s="15" t="s">
        <v>22</v>
      </c>
      <c r="F46" s="13" t="s">
        <v>22</v>
      </c>
      <c r="G46" s="13" t="s">
        <v>22</v>
      </c>
      <c r="H46" s="16"/>
      <c r="I46" s="17"/>
    </row>
    <row r="47" spans="1:9" x14ac:dyDescent="0.25">
      <c r="A47" s="13" t="s">
        <v>20</v>
      </c>
      <c r="B47" s="13">
        <v>36141</v>
      </c>
      <c r="C47" s="13" t="s">
        <v>58</v>
      </c>
      <c r="D47" s="14">
        <v>349.9</v>
      </c>
      <c r="E47" s="15" t="s">
        <v>22</v>
      </c>
      <c r="F47" s="13" t="s">
        <v>22</v>
      </c>
      <c r="G47" s="13" t="s">
        <v>22</v>
      </c>
      <c r="H47" s="16"/>
      <c r="I47" s="17"/>
    </row>
    <row r="48" spans="1:9" x14ac:dyDescent="0.25">
      <c r="A48" s="13" t="s">
        <v>20</v>
      </c>
      <c r="B48" s="13">
        <v>37125</v>
      </c>
      <c r="C48" s="13" t="s">
        <v>59</v>
      </c>
      <c r="D48" s="14">
        <v>799.9</v>
      </c>
      <c r="E48" s="15" t="s">
        <v>22</v>
      </c>
      <c r="F48" s="13" t="s">
        <v>29</v>
      </c>
      <c r="G48" s="13" t="s">
        <v>22</v>
      </c>
      <c r="H48" s="16"/>
      <c r="I48" s="17"/>
    </row>
    <row r="49" spans="1:9" x14ac:dyDescent="0.25">
      <c r="A49" s="10" t="s">
        <v>12</v>
      </c>
      <c r="B49" s="10" t="s">
        <v>20</v>
      </c>
      <c r="C49" s="10" t="s">
        <v>20</v>
      </c>
      <c r="D49" s="11" t="s">
        <v>20</v>
      </c>
      <c r="E49" s="12" t="s">
        <v>20</v>
      </c>
      <c r="F49" s="10" t="s">
        <v>20</v>
      </c>
      <c r="G49" s="10" t="s">
        <v>20</v>
      </c>
      <c r="H49" s="16"/>
      <c r="I49" s="17"/>
    </row>
    <row r="50" spans="1:9" x14ac:dyDescent="0.25">
      <c r="A50" s="2" t="s">
        <v>123</v>
      </c>
      <c r="B50" s="2" t="s">
        <v>101</v>
      </c>
      <c r="C50" s="3" t="s">
        <v>102</v>
      </c>
      <c r="D50" s="4" t="s">
        <v>117</v>
      </c>
      <c r="E50" s="2" t="s">
        <v>118</v>
      </c>
      <c r="F50" s="2" t="s">
        <v>25</v>
      </c>
      <c r="G50" s="2" t="s">
        <v>119</v>
      </c>
      <c r="H50" s="16"/>
      <c r="I50" s="17"/>
    </row>
    <row r="51" spans="1:9" x14ac:dyDescent="0.25">
      <c r="A51" s="13" t="s">
        <v>20</v>
      </c>
      <c r="B51" s="13">
        <v>32410</v>
      </c>
      <c r="C51" s="13" t="s">
        <v>60</v>
      </c>
      <c r="D51" s="14">
        <v>119.9</v>
      </c>
      <c r="E51" s="15" t="s">
        <v>22</v>
      </c>
      <c r="F51" s="13" t="s">
        <v>22</v>
      </c>
      <c r="G51" s="13" t="s">
        <v>22</v>
      </c>
      <c r="H51" s="16"/>
      <c r="I51" s="17"/>
    </row>
    <row r="52" spans="1:9" x14ac:dyDescent="0.25">
      <c r="A52" s="13" t="s">
        <v>20</v>
      </c>
      <c r="B52" s="13">
        <v>35902</v>
      </c>
      <c r="C52" s="13" t="s">
        <v>61</v>
      </c>
      <c r="D52" s="14">
        <v>119.9</v>
      </c>
      <c r="E52" s="15" t="s">
        <v>22</v>
      </c>
      <c r="F52" s="13" t="s">
        <v>25</v>
      </c>
      <c r="G52" s="13" t="s">
        <v>22</v>
      </c>
      <c r="H52" s="16"/>
      <c r="I52" s="17"/>
    </row>
    <row r="53" spans="1:9" x14ac:dyDescent="0.25">
      <c r="A53" s="13" t="s">
        <v>20</v>
      </c>
      <c r="B53" s="13">
        <v>36112</v>
      </c>
      <c r="C53" s="13" t="s">
        <v>62</v>
      </c>
      <c r="D53" s="14">
        <v>139.9</v>
      </c>
      <c r="E53" s="15" t="s">
        <v>22</v>
      </c>
      <c r="F53" s="13" t="s">
        <v>22</v>
      </c>
      <c r="G53" s="13" t="s">
        <v>22</v>
      </c>
      <c r="H53" s="16"/>
      <c r="I53" s="17"/>
    </row>
    <row r="54" spans="1:9" x14ac:dyDescent="0.25">
      <c r="A54" s="13" t="s">
        <v>20</v>
      </c>
      <c r="B54" s="13">
        <v>36142</v>
      </c>
      <c r="C54" s="13" t="s">
        <v>63</v>
      </c>
      <c r="D54" s="14">
        <v>199.9</v>
      </c>
      <c r="E54" s="15" t="s">
        <v>22</v>
      </c>
      <c r="F54" s="13" t="s">
        <v>22</v>
      </c>
      <c r="G54" s="13" t="s">
        <v>22</v>
      </c>
      <c r="H54" s="16"/>
      <c r="I54" s="17"/>
    </row>
    <row r="55" spans="1:9" x14ac:dyDescent="0.25">
      <c r="A55" s="13" t="s">
        <v>20</v>
      </c>
      <c r="B55" s="13">
        <v>36164</v>
      </c>
      <c r="C55" s="13" t="s">
        <v>64</v>
      </c>
      <c r="D55" s="14">
        <v>119.9</v>
      </c>
      <c r="E55" s="15" t="s">
        <v>22</v>
      </c>
      <c r="F55" s="13" t="s">
        <v>22</v>
      </c>
      <c r="G55" s="13" t="s">
        <v>22</v>
      </c>
      <c r="H55" s="16"/>
      <c r="I55" s="17"/>
    </row>
    <row r="56" spans="1:9" x14ac:dyDescent="0.25">
      <c r="A56" s="13" t="s">
        <v>20</v>
      </c>
      <c r="B56" s="13">
        <v>36464</v>
      </c>
      <c r="C56" s="13" t="s">
        <v>65</v>
      </c>
      <c r="D56" s="14">
        <v>179.9</v>
      </c>
      <c r="E56" s="15" t="s">
        <v>22</v>
      </c>
      <c r="F56" s="13" t="s">
        <v>22</v>
      </c>
      <c r="G56" s="13" t="s">
        <v>22</v>
      </c>
      <c r="H56" s="16"/>
      <c r="I56" s="17"/>
    </row>
    <row r="57" spans="1:9" x14ac:dyDescent="0.25">
      <c r="A57" s="13" t="s">
        <v>20</v>
      </c>
      <c r="B57" s="13">
        <v>37501</v>
      </c>
      <c r="C57" s="13" t="s">
        <v>66</v>
      </c>
      <c r="D57" s="14">
        <v>169.9</v>
      </c>
      <c r="E57" s="15" t="s">
        <v>22</v>
      </c>
      <c r="F57" s="13" t="s">
        <v>29</v>
      </c>
      <c r="G57" s="13" t="s">
        <v>22</v>
      </c>
      <c r="H57" s="16"/>
      <c r="I57" s="17"/>
    </row>
    <row r="58" spans="1:9" x14ac:dyDescent="0.25">
      <c r="A58" s="2" t="s">
        <v>124</v>
      </c>
      <c r="B58" s="2" t="s">
        <v>101</v>
      </c>
      <c r="C58" s="3" t="s">
        <v>102</v>
      </c>
      <c r="D58" s="4" t="s">
        <v>117</v>
      </c>
      <c r="E58" s="2" t="s">
        <v>118</v>
      </c>
      <c r="F58" s="2" t="s">
        <v>25</v>
      </c>
      <c r="G58" s="2" t="s">
        <v>119</v>
      </c>
      <c r="H58" s="16"/>
      <c r="I58" s="17"/>
    </row>
    <row r="59" spans="1:9" x14ac:dyDescent="0.25">
      <c r="A59" s="13" t="s">
        <v>20</v>
      </c>
      <c r="B59" s="13">
        <v>36117</v>
      </c>
      <c r="C59" s="13" t="s">
        <v>67</v>
      </c>
      <c r="D59" s="14">
        <v>159.9</v>
      </c>
      <c r="E59" s="15" t="s">
        <v>22</v>
      </c>
      <c r="F59" s="13" t="s">
        <v>22</v>
      </c>
      <c r="G59" s="13" t="s">
        <v>22</v>
      </c>
      <c r="H59" s="16"/>
      <c r="I59" s="17"/>
    </row>
    <row r="60" spans="1:9" x14ac:dyDescent="0.25">
      <c r="A60" s="13" t="s">
        <v>20</v>
      </c>
      <c r="B60" s="13">
        <v>36176</v>
      </c>
      <c r="C60" s="13" t="s">
        <v>68</v>
      </c>
      <c r="D60" s="14">
        <v>179.9</v>
      </c>
      <c r="E60" s="15" t="s">
        <v>22</v>
      </c>
      <c r="F60" s="13" t="s">
        <v>29</v>
      </c>
      <c r="G60" s="13" t="s">
        <v>22</v>
      </c>
      <c r="H60" s="16"/>
      <c r="I60" s="17"/>
    </row>
    <row r="61" spans="1:9" x14ac:dyDescent="0.25">
      <c r="A61" s="2" t="s">
        <v>127</v>
      </c>
      <c r="B61" s="2" t="s">
        <v>101</v>
      </c>
      <c r="C61" s="3" t="s">
        <v>102</v>
      </c>
      <c r="D61" s="4" t="s">
        <v>117</v>
      </c>
      <c r="E61" s="2" t="s">
        <v>118</v>
      </c>
      <c r="F61" s="2" t="s">
        <v>25</v>
      </c>
      <c r="G61" s="2" t="s">
        <v>119</v>
      </c>
      <c r="H61" s="16"/>
      <c r="I61" s="17"/>
    </row>
    <row r="62" spans="1:9" x14ac:dyDescent="0.25">
      <c r="A62" s="13" t="s">
        <v>20</v>
      </c>
      <c r="B62" s="13">
        <v>35854</v>
      </c>
      <c r="C62" s="13" t="s">
        <v>69</v>
      </c>
      <c r="D62" s="14">
        <v>159.9</v>
      </c>
      <c r="E62" s="15" t="s">
        <v>22</v>
      </c>
      <c r="F62" s="13" t="s">
        <v>22</v>
      </c>
      <c r="G62" s="13" t="s">
        <v>22</v>
      </c>
      <c r="H62" s="16"/>
      <c r="I62" s="17"/>
    </row>
    <row r="63" spans="1:9" x14ac:dyDescent="0.25">
      <c r="A63" s="13" t="s">
        <v>20</v>
      </c>
      <c r="B63" s="13">
        <v>36183</v>
      </c>
      <c r="C63" s="13" t="s">
        <v>70</v>
      </c>
      <c r="D63" s="14">
        <v>139.9</v>
      </c>
      <c r="E63" s="15" t="s">
        <v>22</v>
      </c>
      <c r="F63" s="13" t="s">
        <v>22</v>
      </c>
      <c r="G63" s="13" t="s">
        <v>22</v>
      </c>
      <c r="H63" s="16"/>
      <c r="I63" s="17"/>
    </row>
    <row r="64" spans="1:9" x14ac:dyDescent="0.25">
      <c r="A64" s="13" t="s">
        <v>20</v>
      </c>
      <c r="B64" s="13">
        <v>36860</v>
      </c>
      <c r="C64" s="13" t="s">
        <v>71</v>
      </c>
      <c r="D64" s="14">
        <v>159.9</v>
      </c>
      <c r="E64" s="15" t="s">
        <v>22</v>
      </c>
      <c r="F64" s="13" t="s">
        <v>29</v>
      </c>
      <c r="G64" s="13" t="s">
        <v>22</v>
      </c>
      <c r="H64" s="16"/>
      <c r="I64" s="17"/>
    </row>
    <row r="65" spans="1:9" x14ac:dyDescent="0.25">
      <c r="A65" s="2" t="s">
        <v>128</v>
      </c>
      <c r="B65" s="2" t="s">
        <v>101</v>
      </c>
      <c r="C65" s="3" t="s">
        <v>102</v>
      </c>
      <c r="D65" s="4" t="s">
        <v>117</v>
      </c>
      <c r="E65" s="2" t="s">
        <v>118</v>
      </c>
      <c r="F65" s="2" t="s">
        <v>25</v>
      </c>
      <c r="G65" s="2" t="s">
        <v>119</v>
      </c>
      <c r="H65" s="16"/>
      <c r="I65" s="17"/>
    </row>
    <row r="66" spans="1:9" x14ac:dyDescent="0.25">
      <c r="A66" s="13" t="s">
        <v>20</v>
      </c>
      <c r="B66" s="13">
        <v>36128</v>
      </c>
      <c r="C66" s="13" t="s">
        <v>72</v>
      </c>
      <c r="D66" s="14">
        <v>159.9</v>
      </c>
      <c r="E66" s="15" t="s">
        <v>22</v>
      </c>
      <c r="F66" s="13" t="s">
        <v>22</v>
      </c>
      <c r="G66" s="13" t="s">
        <v>22</v>
      </c>
      <c r="H66" s="16"/>
      <c r="I66" s="17"/>
    </row>
    <row r="67" spans="1:9" x14ac:dyDescent="0.25">
      <c r="A67" s="2" t="s">
        <v>129</v>
      </c>
      <c r="B67" s="2" t="s">
        <v>101</v>
      </c>
      <c r="C67" s="3" t="s">
        <v>102</v>
      </c>
      <c r="D67" s="4" t="s">
        <v>117</v>
      </c>
      <c r="E67" s="2" t="s">
        <v>118</v>
      </c>
      <c r="F67" s="2" t="s">
        <v>25</v>
      </c>
      <c r="G67" s="2" t="s">
        <v>119</v>
      </c>
      <c r="H67" s="16"/>
      <c r="I67" s="17"/>
    </row>
    <row r="68" spans="1:9" x14ac:dyDescent="0.25">
      <c r="A68" s="13" t="s">
        <v>20</v>
      </c>
      <c r="B68" s="13">
        <v>35903</v>
      </c>
      <c r="C68" s="13" t="s">
        <v>73</v>
      </c>
      <c r="D68" s="14">
        <v>109.9</v>
      </c>
      <c r="E68" s="15" t="s">
        <v>22</v>
      </c>
      <c r="F68" s="13" t="s">
        <v>22</v>
      </c>
      <c r="G68" s="13" t="s">
        <v>22</v>
      </c>
      <c r="H68" s="16"/>
      <c r="I68" s="17"/>
    </row>
    <row r="69" spans="1:9" x14ac:dyDescent="0.25">
      <c r="A69" s="13" t="s">
        <v>20</v>
      </c>
      <c r="B69" s="13">
        <v>36181</v>
      </c>
      <c r="C69" s="13" t="s">
        <v>74</v>
      </c>
      <c r="D69" s="14">
        <v>159.9</v>
      </c>
      <c r="E69" s="15" t="s">
        <v>22</v>
      </c>
      <c r="F69" s="13" t="s">
        <v>22</v>
      </c>
      <c r="G69" s="13" t="s">
        <v>22</v>
      </c>
      <c r="H69" s="16"/>
      <c r="I69" s="17"/>
    </row>
    <row r="70" spans="1:9" x14ac:dyDescent="0.25">
      <c r="A70" s="13" t="s">
        <v>20</v>
      </c>
      <c r="B70" s="13">
        <v>37346</v>
      </c>
      <c r="C70" s="13" t="s">
        <v>75</v>
      </c>
      <c r="D70" s="14">
        <v>199.9</v>
      </c>
      <c r="E70" s="15" t="s">
        <v>22</v>
      </c>
      <c r="F70" s="13" t="s">
        <v>29</v>
      </c>
      <c r="G70" s="13" t="s">
        <v>22</v>
      </c>
      <c r="H70" s="16"/>
      <c r="I70" s="17"/>
    </row>
    <row r="71" spans="1:9" x14ac:dyDescent="0.25">
      <c r="A71" s="2" t="s">
        <v>130</v>
      </c>
      <c r="B71" s="2" t="s">
        <v>101</v>
      </c>
      <c r="C71" s="3" t="s">
        <v>102</v>
      </c>
      <c r="D71" s="4" t="s">
        <v>117</v>
      </c>
      <c r="E71" s="2" t="s">
        <v>118</v>
      </c>
      <c r="F71" s="2" t="s">
        <v>25</v>
      </c>
      <c r="G71" s="2" t="s">
        <v>119</v>
      </c>
      <c r="H71" s="16"/>
      <c r="I71" s="17"/>
    </row>
    <row r="72" spans="1:9" x14ac:dyDescent="0.25">
      <c r="A72" s="13" t="s">
        <v>20</v>
      </c>
      <c r="B72" s="13">
        <v>33869</v>
      </c>
      <c r="C72" s="13" t="s">
        <v>76</v>
      </c>
      <c r="D72" s="14">
        <v>129.9</v>
      </c>
      <c r="E72" s="15" t="s">
        <v>22</v>
      </c>
      <c r="F72" s="13" t="s">
        <v>22</v>
      </c>
      <c r="G72" s="13" t="s">
        <v>22</v>
      </c>
      <c r="H72" s="16"/>
      <c r="I72" s="17"/>
    </row>
    <row r="73" spans="1:9" x14ac:dyDescent="0.25">
      <c r="A73" s="13" t="s">
        <v>20</v>
      </c>
      <c r="B73" s="13">
        <v>35826</v>
      </c>
      <c r="C73" s="13" t="s">
        <v>77</v>
      </c>
      <c r="D73" s="14">
        <v>189.9</v>
      </c>
      <c r="E73" s="15" t="s">
        <v>22</v>
      </c>
      <c r="F73" s="13" t="s">
        <v>22</v>
      </c>
      <c r="G73" s="13" t="s">
        <v>22</v>
      </c>
      <c r="H73" s="16"/>
      <c r="I73" s="17"/>
    </row>
    <row r="74" spans="1:9" x14ac:dyDescent="0.25">
      <c r="A74" s="13" t="s">
        <v>20</v>
      </c>
      <c r="B74" s="13">
        <v>36191</v>
      </c>
      <c r="C74" s="13" t="s">
        <v>78</v>
      </c>
      <c r="D74" s="14">
        <v>199.9</v>
      </c>
      <c r="E74" s="15" t="s">
        <v>22</v>
      </c>
      <c r="F74" s="13" t="s">
        <v>22</v>
      </c>
      <c r="G74" s="13" t="s">
        <v>22</v>
      </c>
      <c r="H74" s="16"/>
      <c r="I74" s="17"/>
    </row>
    <row r="75" spans="1:9" x14ac:dyDescent="0.25">
      <c r="A75" s="10" t="s">
        <v>13</v>
      </c>
      <c r="B75" s="10" t="s">
        <v>20</v>
      </c>
      <c r="C75" s="10" t="s">
        <v>20</v>
      </c>
      <c r="D75" s="11" t="s">
        <v>20</v>
      </c>
      <c r="E75" s="12" t="s">
        <v>20</v>
      </c>
      <c r="F75" s="10" t="s">
        <v>20</v>
      </c>
      <c r="G75" s="10" t="s">
        <v>20</v>
      </c>
      <c r="H75" s="16"/>
      <c r="I75" s="17"/>
    </row>
    <row r="76" spans="1:9" x14ac:dyDescent="0.25">
      <c r="A76" s="2" t="s">
        <v>120</v>
      </c>
      <c r="B76" s="2" t="s">
        <v>101</v>
      </c>
      <c r="C76" s="3" t="s">
        <v>102</v>
      </c>
      <c r="D76" s="4" t="s">
        <v>117</v>
      </c>
      <c r="E76" s="2" t="s">
        <v>118</v>
      </c>
      <c r="F76" s="2" t="s">
        <v>25</v>
      </c>
      <c r="G76" s="2" t="s">
        <v>119</v>
      </c>
      <c r="H76" s="16"/>
      <c r="I76" s="17"/>
    </row>
    <row r="77" spans="1:9" x14ac:dyDescent="0.25">
      <c r="A77" s="13" t="s">
        <v>20</v>
      </c>
      <c r="B77" s="13">
        <v>34472</v>
      </c>
      <c r="C77" s="13" t="s">
        <v>79</v>
      </c>
      <c r="D77" s="14">
        <v>319.89999999999998</v>
      </c>
      <c r="E77" s="15">
        <v>6.5000000000000002E-2</v>
      </c>
      <c r="F77" s="13" t="s">
        <v>29</v>
      </c>
      <c r="G77" s="13" t="s">
        <v>22</v>
      </c>
      <c r="H77" s="16"/>
      <c r="I77" s="17"/>
    </row>
    <row r="78" spans="1:9" x14ac:dyDescent="0.25">
      <c r="A78" s="2" t="s">
        <v>122</v>
      </c>
      <c r="B78" s="2" t="s">
        <v>101</v>
      </c>
      <c r="C78" s="3" t="s">
        <v>102</v>
      </c>
      <c r="D78" s="4" t="s">
        <v>117</v>
      </c>
      <c r="E78" s="2" t="s">
        <v>118</v>
      </c>
      <c r="F78" s="2" t="s">
        <v>25</v>
      </c>
      <c r="G78" s="2" t="s">
        <v>119</v>
      </c>
      <c r="H78" s="16"/>
      <c r="I78" s="17"/>
    </row>
    <row r="79" spans="1:9" x14ac:dyDescent="0.25">
      <c r="A79" s="13" t="s">
        <v>20</v>
      </c>
      <c r="B79" s="13">
        <v>36143</v>
      </c>
      <c r="C79" s="13" t="s">
        <v>80</v>
      </c>
      <c r="D79" s="14">
        <v>209.9</v>
      </c>
      <c r="E79" s="15" t="s">
        <v>22</v>
      </c>
      <c r="F79" s="13" t="s">
        <v>22</v>
      </c>
      <c r="G79" s="13" t="s">
        <v>22</v>
      </c>
    </row>
    <row r="80" spans="1:9" x14ac:dyDescent="0.25">
      <c r="A80" s="13" t="s">
        <v>20</v>
      </c>
      <c r="B80" s="13">
        <v>37576</v>
      </c>
      <c r="C80" s="13" t="s">
        <v>81</v>
      </c>
      <c r="D80" s="14">
        <v>169.9</v>
      </c>
      <c r="E80" s="15" t="s">
        <v>22</v>
      </c>
      <c r="F80" s="13" t="s">
        <v>29</v>
      </c>
      <c r="G80" s="13" t="s">
        <v>22</v>
      </c>
    </row>
    <row r="81" spans="1:7" x14ac:dyDescent="0.25">
      <c r="A81" s="2" t="s">
        <v>123</v>
      </c>
      <c r="B81" s="2" t="s">
        <v>101</v>
      </c>
      <c r="C81" s="3" t="s">
        <v>102</v>
      </c>
      <c r="D81" s="4" t="s">
        <v>117</v>
      </c>
      <c r="E81" s="2" t="s">
        <v>118</v>
      </c>
      <c r="F81" s="2" t="s">
        <v>25</v>
      </c>
      <c r="G81" s="2" t="s">
        <v>119</v>
      </c>
    </row>
    <row r="82" spans="1:7" x14ac:dyDescent="0.25">
      <c r="A82" s="13" t="s">
        <v>20</v>
      </c>
      <c r="B82" s="13">
        <v>32409</v>
      </c>
      <c r="C82" s="13" t="s">
        <v>82</v>
      </c>
      <c r="D82" s="14">
        <v>149.9</v>
      </c>
      <c r="E82" s="15" t="s">
        <v>22</v>
      </c>
      <c r="F82" s="13" t="s">
        <v>22</v>
      </c>
      <c r="G82" s="13" t="s">
        <v>22</v>
      </c>
    </row>
    <row r="83" spans="1:7" x14ac:dyDescent="0.25">
      <c r="A83" s="13" t="s">
        <v>20</v>
      </c>
      <c r="B83" s="13">
        <v>36165</v>
      </c>
      <c r="C83" s="13" t="s">
        <v>83</v>
      </c>
      <c r="D83" s="14">
        <v>139.9</v>
      </c>
      <c r="E83" s="15" t="s">
        <v>22</v>
      </c>
      <c r="F83" s="13" t="s">
        <v>22</v>
      </c>
      <c r="G83" s="13" t="s">
        <v>22</v>
      </c>
    </row>
    <row r="84" spans="1:7" x14ac:dyDescent="0.25">
      <c r="A84" s="13" t="s">
        <v>20</v>
      </c>
      <c r="B84" s="13">
        <v>36188</v>
      </c>
      <c r="C84" s="13" t="s">
        <v>84</v>
      </c>
      <c r="D84" s="14">
        <v>139.9</v>
      </c>
      <c r="E84" s="15" t="s">
        <v>22</v>
      </c>
      <c r="F84" s="13" t="s">
        <v>25</v>
      </c>
      <c r="G84" s="13" t="s">
        <v>22</v>
      </c>
    </row>
    <row r="85" spans="1:7" x14ac:dyDescent="0.25">
      <c r="A85" s="2" t="s">
        <v>124</v>
      </c>
      <c r="B85" s="2" t="s">
        <v>101</v>
      </c>
      <c r="C85" s="3" t="s">
        <v>102</v>
      </c>
      <c r="D85" s="4" t="s">
        <v>117</v>
      </c>
      <c r="E85" s="2" t="s">
        <v>118</v>
      </c>
      <c r="F85" s="2" t="s">
        <v>25</v>
      </c>
      <c r="G85" s="2" t="s">
        <v>119</v>
      </c>
    </row>
    <row r="86" spans="1:7" x14ac:dyDescent="0.25">
      <c r="A86" s="13" t="s">
        <v>20</v>
      </c>
      <c r="B86" s="13">
        <v>36116</v>
      </c>
      <c r="C86" s="13" t="s">
        <v>85</v>
      </c>
      <c r="D86" s="14">
        <v>199.9</v>
      </c>
      <c r="E86" s="15" t="s">
        <v>22</v>
      </c>
      <c r="F86" s="13" t="s">
        <v>22</v>
      </c>
      <c r="G86" s="13" t="s">
        <v>22</v>
      </c>
    </row>
    <row r="87" spans="1:7" x14ac:dyDescent="0.25">
      <c r="A87" s="2" t="s">
        <v>125</v>
      </c>
      <c r="B87" s="2" t="s">
        <v>101</v>
      </c>
      <c r="C87" s="3" t="s">
        <v>102</v>
      </c>
      <c r="D87" s="4" t="s">
        <v>117</v>
      </c>
      <c r="E87" s="2" t="s">
        <v>118</v>
      </c>
      <c r="F87" s="2" t="s">
        <v>25</v>
      </c>
      <c r="G87" s="2" t="s">
        <v>119</v>
      </c>
    </row>
    <row r="88" spans="1:7" x14ac:dyDescent="0.25">
      <c r="A88" s="13" t="s">
        <v>20</v>
      </c>
      <c r="B88" s="13">
        <v>36442</v>
      </c>
      <c r="C88" s="13" t="s">
        <v>86</v>
      </c>
      <c r="D88" s="14">
        <v>219.9</v>
      </c>
      <c r="E88" s="15" t="s">
        <v>22</v>
      </c>
      <c r="F88" s="13" t="s">
        <v>22</v>
      </c>
      <c r="G88" s="13" t="s">
        <v>22</v>
      </c>
    </row>
    <row r="89" spans="1:7" x14ac:dyDescent="0.25">
      <c r="A89" s="2" t="s">
        <v>127</v>
      </c>
      <c r="B89" s="2" t="s">
        <v>101</v>
      </c>
      <c r="C89" s="3" t="s">
        <v>102</v>
      </c>
      <c r="D89" s="4" t="s">
        <v>117</v>
      </c>
      <c r="E89" s="2" t="s">
        <v>118</v>
      </c>
      <c r="F89" s="2" t="s">
        <v>25</v>
      </c>
      <c r="G89" s="2" t="s">
        <v>119</v>
      </c>
    </row>
    <row r="90" spans="1:7" x14ac:dyDescent="0.25">
      <c r="A90" s="13" t="s">
        <v>20</v>
      </c>
      <c r="B90" s="13">
        <v>35853</v>
      </c>
      <c r="C90" s="13" t="s">
        <v>87</v>
      </c>
      <c r="D90" s="14">
        <v>179.9</v>
      </c>
      <c r="E90" s="15" t="s">
        <v>22</v>
      </c>
      <c r="F90" s="13" t="s">
        <v>22</v>
      </c>
      <c r="G90" s="13" t="s">
        <v>22</v>
      </c>
    </row>
    <row r="91" spans="1:7" x14ac:dyDescent="0.25">
      <c r="A91" s="2" t="s">
        <v>129</v>
      </c>
      <c r="B91" s="2" t="s">
        <v>101</v>
      </c>
      <c r="C91" s="3" t="s">
        <v>102</v>
      </c>
      <c r="D91" s="4" t="s">
        <v>117</v>
      </c>
      <c r="E91" s="2" t="s">
        <v>118</v>
      </c>
      <c r="F91" s="2" t="s">
        <v>25</v>
      </c>
      <c r="G91" s="2" t="s">
        <v>119</v>
      </c>
    </row>
    <row r="92" spans="1:7" x14ac:dyDescent="0.25">
      <c r="A92" s="13" t="s">
        <v>20</v>
      </c>
      <c r="B92" s="13">
        <v>36108</v>
      </c>
      <c r="C92" s="13" t="s">
        <v>88</v>
      </c>
      <c r="D92" s="14">
        <v>229.9</v>
      </c>
      <c r="E92" s="15" t="s">
        <v>22</v>
      </c>
      <c r="F92" s="13" t="s">
        <v>22</v>
      </c>
      <c r="G92" s="13" t="s">
        <v>22</v>
      </c>
    </row>
    <row r="93" spans="1:7" x14ac:dyDescent="0.25">
      <c r="A93" s="2" t="s">
        <v>130</v>
      </c>
      <c r="B93" s="2" t="s">
        <v>101</v>
      </c>
      <c r="C93" s="3" t="s">
        <v>102</v>
      </c>
      <c r="D93" s="4" t="s">
        <v>117</v>
      </c>
      <c r="E93" s="2" t="s">
        <v>118</v>
      </c>
      <c r="F93" s="2" t="s">
        <v>25</v>
      </c>
      <c r="G93" s="2" t="s">
        <v>119</v>
      </c>
    </row>
    <row r="94" spans="1:7" x14ac:dyDescent="0.25">
      <c r="A94" s="13" t="s">
        <v>20</v>
      </c>
      <c r="B94" s="13">
        <v>33868</v>
      </c>
      <c r="C94" s="13" t="s">
        <v>89</v>
      </c>
      <c r="D94" s="14">
        <v>239.9</v>
      </c>
      <c r="E94" s="15" t="s">
        <v>22</v>
      </c>
      <c r="F94" s="13" t="s">
        <v>22</v>
      </c>
      <c r="G94" s="13" t="s">
        <v>22</v>
      </c>
    </row>
    <row r="95" spans="1:7" x14ac:dyDescent="0.25">
      <c r="A95" s="13" t="s">
        <v>20</v>
      </c>
      <c r="B95" s="13">
        <v>35827</v>
      </c>
      <c r="C95" s="13" t="s">
        <v>90</v>
      </c>
      <c r="D95" s="14">
        <v>229.9</v>
      </c>
      <c r="E95" s="15" t="s">
        <v>22</v>
      </c>
      <c r="F95" s="13" t="s">
        <v>22</v>
      </c>
      <c r="G95" s="13" t="s">
        <v>22</v>
      </c>
    </row>
    <row r="96" spans="1:7" x14ac:dyDescent="0.25">
      <c r="A96" s="13" t="s">
        <v>20</v>
      </c>
      <c r="B96" s="13">
        <v>36192</v>
      </c>
      <c r="C96" s="13" t="s">
        <v>91</v>
      </c>
      <c r="D96" s="14">
        <v>249.9</v>
      </c>
      <c r="E96" s="15" t="s">
        <v>22</v>
      </c>
      <c r="F96" s="13" t="s">
        <v>22</v>
      </c>
      <c r="G96" s="13" t="s">
        <v>22</v>
      </c>
    </row>
    <row r="97" spans="1:7" x14ac:dyDescent="0.25">
      <c r="A97" s="10" t="s">
        <v>14</v>
      </c>
      <c r="B97" s="10" t="s">
        <v>20</v>
      </c>
      <c r="C97" s="10" t="s">
        <v>20</v>
      </c>
      <c r="D97" s="11" t="s">
        <v>20</v>
      </c>
      <c r="E97" s="12" t="s">
        <v>20</v>
      </c>
      <c r="F97" s="10" t="s">
        <v>20</v>
      </c>
      <c r="G97" s="10" t="s">
        <v>20</v>
      </c>
    </row>
    <row r="98" spans="1:7" x14ac:dyDescent="0.25">
      <c r="A98" s="2" t="s">
        <v>121</v>
      </c>
      <c r="B98" s="2" t="s">
        <v>101</v>
      </c>
      <c r="C98" s="3" t="s">
        <v>102</v>
      </c>
      <c r="D98" s="4" t="s">
        <v>117</v>
      </c>
      <c r="E98" s="2" t="s">
        <v>118</v>
      </c>
      <c r="F98" s="2" t="s">
        <v>25</v>
      </c>
      <c r="G98" s="2" t="s">
        <v>119</v>
      </c>
    </row>
    <row r="99" spans="1:7" x14ac:dyDescent="0.25">
      <c r="A99" s="13" t="s">
        <v>20</v>
      </c>
      <c r="B99" s="13">
        <v>35781</v>
      </c>
      <c r="C99" s="13" t="s">
        <v>92</v>
      </c>
      <c r="D99" s="14">
        <v>89.9</v>
      </c>
      <c r="E99" s="15" t="s">
        <v>22</v>
      </c>
      <c r="F99" s="13" t="s">
        <v>25</v>
      </c>
      <c r="G99" s="13" t="s">
        <v>22</v>
      </c>
    </row>
    <row r="100" spans="1:7" x14ac:dyDescent="0.25">
      <c r="A100" s="2" t="s">
        <v>125</v>
      </c>
      <c r="B100" s="2" t="s">
        <v>101</v>
      </c>
      <c r="C100" s="3" t="s">
        <v>102</v>
      </c>
      <c r="D100" s="4" t="s">
        <v>117</v>
      </c>
      <c r="E100" s="2" t="s">
        <v>118</v>
      </c>
      <c r="F100" s="2" t="s">
        <v>25</v>
      </c>
      <c r="G100" s="2" t="s">
        <v>119</v>
      </c>
    </row>
    <row r="101" spans="1:7" x14ac:dyDescent="0.25">
      <c r="A101" s="13" t="s">
        <v>20</v>
      </c>
      <c r="B101" s="13">
        <v>36065</v>
      </c>
      <c r="C101" s="13" t="s">
        <v>93</v>
      </c>
      <c r="D101" s="14">
        <v>169.9</v>
      </c>
      <c r="E101" s="15" t="s">
        <v>22</v>
      </c>
      <c r="F101" s="13" t="s">
        <v>25</v>
      </c>
      <c r="G101" s="13" t="s">
        <v>22</v>
      </c>
    </row>
    <row r="102" spans="1:7" x14ac:dyDescent="0.25">
      <c r="A102" s="10" t="s">
        <v>15</v>
      </c>
      <c r="B102" s="10" t="s">
        <v>20</v>
      </c>
      <c r="C102" s="10" t="s">
        <v>20</v>
      </c>
      <c r="D102" s="11" t="s">
        <v>20</v>
      </c>
      <c r="E102" s="12" t="s">
        <v>20</v>
      </c>
      <c r="F102" s="10" t="s">
        <v>20</v>
      </c>
      <c r="G102" s="10" t="s">
        <v>20</v>
      </c>
    </row>
    <row r="103" spans="1:7" x14ac:dyDescent="0.25">
      <c r="A103" s="2" t="s">
        <v>123</v>
      </c>
      <c r="B103" s="2" t="s">
        <v>101</v>
      </c>
      <c r="C103" s="3" t="s">
        <v>102</v>
      </c>
      <c r="D103" s="4" t="s">
        <v>117</v>
      </c>
      <c r="E103" s="2" t="s">
        <v>118</v>
      </c>
      <c r="F103" s="2" t="s">
        <v>25</v>
      </c>
      <c r="G103" s="2" t="s">
        <v>119</v>
      </c>
    </row>
    <row r="104" spans="1:7" x14ac:dyDescent="0.25">
      <c r="A104" s="13" t="s">
        <v>20</v>
      </c>
      <c r="B104" s="13">
        <v>37114</v>
      </c>
      <c r="C104" s="13" t="s">
        <v>94</v>
      </c>
      <c r="D104" s="14">
        <v>89.9</v>
      </c>
      <c r="E104" s="15" t="s">
        <v>22</v>
      </c>
      <c r="F104" s="13" t="s">
        <v>22</v>
      </c>
      <c r="G104" s="13" t="s">
        <v>22</v>
      </c>
    </row>
    <row r="105" spans="1:7" x14ac:dyDescent="0.25">
      <c r="A105" s="10" t="s">
        <v>16</v>
      </c>
      <c r="B105" s="10" t="s">
        <v>20</v>
      </c>
      <c r="C105" s="10" t="s">
        <v>20</v>
      </c>
      <c r="D105" s="11" t="s">
        <v>20</v>
      </c>
      <c r="E105" s="12" t="s">
        <v>20</v>
      </c>
      <c r="F105" s="10" t="s">
        <v>20</v>
      </c>
      <c r="G105" s="10" t="s">
        <v>20</v>
      </c>
    </row>
    <row r="106" spans="1:7" x14ac:dyDescent="0.25">
      <c r="A106" s="2" t="s">
        <v>122</v>
      </c>
      <c r="B106" s="2" t="s">
        <v>101</v>
      </c>
      <c r="C106" s="3" t="s">
        <v>102</v>
      </c>
      <c r="D106" s="4" t="s">
        <v>117</v>
      </c>
      <c r="E106" s="2" t="s">
        <v>118</v>
      </c>
      <c r="F106" s="2" t="s">
        <v>25</v>
      </c>
      <c r="G106" s="2" t="s">
        <v>119</v>
      </c>
    </row>
    <row r="107" spans="1:7" x14ac:dyDescent="0.25">
      <c r="A107" s="13" t="s">
        <v>20</v>
      </c>
      <c r="B107" s="13">
        <v>37111</v>
      </c>
      <c r="C107" s="13" t="s">
        <v>95</v>
      </c>
      <c r="D107" s="14">
        <v>99.9</v>
      </c>
      <c r="E107" s="15" t="s">
        <v>22</v>
      </c>
      <c r="F107" s="13" t="s">
        <v>22</v>
      </c>
      <c r="G107" s="13" t="s">
        <v>22</v>
      </c>
    </row>
    <row r="108" spans="1:7" x14ac:dyDescent="0.25">
      <c r="A108" s="10" t="s">
        <v>17</v>
      </c>
      <c r="B108" s="10" t="s">
        <v>20</v>
      </c>
      <c r="C108" s="10" t="s">
        <v>20</v>
      </c>
      <c r="D108" s="11" t="s">
        <v>20</v>
      </c>
      <c r="E108" s="12" t="s">
        <v>20</v>
      </c>
      <c r="F108" s="10" t="s">
        <v>20</v>
      </c>
      <c r="G108" s="10" t="s">
        <v>20</v>
      </c>
    </row>
    <row r="109" spans="1:7" x14ac:dyDescent="0.25">
      <c r="A109" s="2" t="s">
        <v>131</v>
      </c>
      <c r="B109" s="2" t="s">
        <v>101</v>
      </c>
      <c r="C109" s="3" t="s">
        <v>102</v>
      </c>
      <c r="D109" s="4" t="s">
        <v>117</v>
      </c>
      <c r="E109" s="2" t="s">
        <v>118</v>
      </c>
      <c r="F109" s="2" t="s">
        <v>25</v>
      </c>
      <c r="G109" s="2" t="s">
        <v>119</v>
      </c>
    </row>
    <row r="110" spans="1:7" x14ac:dyDescent="0.25">
      <c r="A110" s="13" t="s">
        <v>20</v>
      </c>
      <c r="B110" s="13">
        <v>34479</v>
      </c>
      <c r="C110" s="13" t="s">
        <v>96</v>
      </c>
      <c r="D110" s="14">
        <v>49.9</v>
      </c>
      <c r="E110" s="15">
        <v>9.7500000000000003E-2</v>
      </c>
      <c r="F110" s="13" t="s">
        <v>22</v>
      </c>
      <c r="G110" s="13" t="s">
        <v>22</v>
      </c>
    </row>
    <row r="111" spans="1:7" x14ac:dyDescent="0.25">
      <c r="A111" s="10" t="s">
        <v>19</v>
      </c>
      <c r="B111" s="10" t="s">
        <v>20</v>
      </c>
      <c r="C111" s="10" t="s">
        <v>20</v>
      </c>
      <c r="D111" s="11" t="s">
        <v>20</v>
      </c>
      <c r="E111" s="12" t="s">
        <v>20</v>
      </c>
      <c r="F111" s="10" t="s">
        <v>20</v>
      </c>
      <c r="G111" s="10" t="s">
        <v>20</v>
      </c>
    </row>
    <row r="112" spans="1:7" x14ac:dyDescent="0.25">
      <c r="A112" s="2" t="s">
        <v>121</v>
      </c>
      <c r="B112" s="2" t="s">
        <v>101</v>
      </c>
      <c r="C112" s="3" t="s">
        <v>102</v>
      </c>
      <c r="D112" s="4" t="s">
        <v>117</v>
      </c>
      <c r="E112" s="2" t="s">
        <v>118</v>
      </c>
      <c r="F112" s="2" t="s">
        <v>25</v>
      </c>
      <c r="G112" s="2" t="s">
        <v>119</v>
      </c>
    </row>
    <row r="113" spans="1:7" x14ac:dyDescent="0.25">
      <c r="A113" s="13" t="s">
        <v>20</v>
      </c>
      <c r="B113" s="13">
        <v>36151</v>
      </c>
      <c r="C113" s="13" t="s">
        <v>97</v>
      </c>
      <c r="D113" s="14">
        <v>199.9</v>
      </c>
      <c r="E113" s="15" t="s">
        <v>22</v>
      </c>
      <c r="F113" s="13" t="s">
        <v>36</v>
      </c>
      <c r="G113" s="13" t="s">
        <v>22</v>
      </c>
    </row>
    <row r="114" spans="1:7" x14ac:dyDescent="0.25">
      <c r="A114" s="2" t="s">
        <v>125</v>
      </c>
      <c r="B114" s="2" t="s">
        <v>101</v>
      </c>
      <c r="C114" s="3" t="s">
        <v>102</v>
      </c>
      <c r="D114" s="4" t="s">
        <v>117</v>
      </c>
      <c r="E114" s="2" t="s">
        <v>118</v>
      </c>
      <c r="F114" s="2" t="s">
        <v>25</v>
      </c>
      <c r="G114" s="2" t="s">
        <v>119</v>
      </c>
    </row>
    <row r="115" spans="1:7" x14ac:dyDescent="0.25">
      <c r="A115" s="13" t="s">
        <v>20</v>
      </c>
      <c r="B115" s="13">
        <v>36152</v>
      </c>
      <c r="C115" s="13" t="s">
        <v>98</v>
      </c>
      <c r="D115" s="14">
        <v>449.9</v>
      </c>
      <c r="E115" s="15" t="s">
        <v>22</v>
      </c>
      <c r="F115" s="13" t="s">
        <v>36</v>
      </c>
      <c r="G115" s="13" t="s">
        <v>22</v>
      </c>
    </row>
    <row r="116" spans="1:7" x14ac:dyDescent="0.25">
      <c r="A116" s="2" t="s">
        <v>128</v>
      </c>
      <c r="B116" s="2" t="s">
        <v>101</v>
      </c>
      <c r="C116" s="3" t="s">
        <v>102</v>
      </c>
      <c r="D116" s="4" t="s">
        <v>117</v>
      </c>
      <c r="E116" s="2" t="s">
        <v>118</v>
      </c>
      <c r="F116" s="2" t="s">
        <v>25</v>
      </c>
      <c r="G116" s="2" t="s">
        <v>119</v>
      </c>
    </row>
    <row r="117" spans="1:7" x14ac:dyDescent="0.25">
      <c r="A117" s="13" t="s">
        <v>20</v>
      </c>
      <c r="B117" s="13">
        <v>36147</v>
      </c>
      <c r="C117" s="13" t="s">
        <v>99</v>
      </c>
      <c r="D117" s="14">
        <v>999.9</v>
      </c>
      <c r="E117" s="15" t="s">
        <v>22</v>
      </c>
      <c r="F117" s="13" t="s">
        <v>36</v>
      </c>
      <c r="G117" s="13" t="s">
        <v>22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scale="54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LP FINAL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Vitoria Agnini Baldin</dc:creator>
  <cp:lastModifiedBy>Microsoft Office User</cp:lastModifiedBy>
  <cp:lastPrinted>2025-04-02T13:32:50Z</cp:lastPrinted>
  <dcterms:created xsi:type="dcterms:W3CDTF">2025-03-11T20:25:55Z</dcterms:created>
  <dcterms:modified xsi:type="dcterms:W3CDTF">2025-04-02T13:33:18Z</dcterms:modified>
</cp:coreProperties>
</file>